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617\Desktop\HP用確定\週休2日（農業土木）\"/>
    </mc:Choice>
  </mc:AlternateContent>
  <xr:revisionPtr revIDLastSave="0" documentId="13_ncr:1_{A89FC735-E81F-4CE0-8341-D94CCFA237B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別紙１（農業土木）完全週休２日" sheetId="12" r:id="rId1"/>
    <sheet name="別紙２（農業土木）月単位・通期" sheetId="10" r:id="rId2"/>
    <sheet name="リスト" sheetId="11" r:id="rId3"/>
  </sheets>
  <definedNames>
    <definedName name="_xlnm.Print_Area" localSheetId="0">'別紙１（農業土木）完全週休２日'!$A$4:$CV$118</definedName>
    <definedName name="_xlnm.Print_Area" localSheetId="1">'別紙２（農業土木）月単位・通期'!$A$4:$AI$302</definedName>
    <definedName name="_xlnm.Print_Titles" localSheetId="1">'別紙２（農業土木）月単位・通期'!$4:$9</definedName>
    <definedName name="夏休">リスト!$B$3:$B$4</definedName>
    <definedName name="祝日">リスト!$H$3:$H$600</definedName>
    <definedName name="中止">リスト!$D$3:$D$4</definedName>
    <definedName name="通常">リスト!$E$3:$E$4</definedName>
    <definedName name="通常実績">リスト!$F$3:$F$5</definedName>
    <definedName name="冬休">リスト!$C$3:$C$4</definedName>
  </definedNames>
  <calcPr calcId="191029"/>
</workbook>
</file>

<file path=xl/calcChain.xml><?xml version="1.0" encoding="utf-8"?>
<calcChain xmlns="http://schemas.openxmlformats.org/spreadsheetml/2006/main">
  <c r="F259" i="10" l="1"/>
  <c r="G259" i="10"/>
  <c r="H259" i="10"/>
  <c r="I259" i="10"/>
  <c r="J259" i="10"/>
  <c r="K259" i="10"/>
  <c r="L259" i="10"/>
  <c r="M259" i="10"/>
  <c r="N259" i="10"/>
  <c r="O259" i="10"/>
  <c r="P259" i="10"/>
  <c r="Q259" i="10"/>
  <c r="R259" i="10"/>
  <c r="S259" i="10"/>
  <c r="T259" i="10"/>
  <c r="U259" i="10"/>
  <c r="V259" i="10"/>
  <c r="W259" i="10"/>
  <c r="X259" i="10"/>
  <c r="Y259" i="10"/>
  <c r="Z259" i="10"/>
  <c r="AA259" i="10"/>
  <c r="AB259" i="10"/>
  <c r="AC259" i="10"/>
  <c r="AD259" i="10"/>
  <c r="AE259" i="10"/>
  <c r="AF259" i="10"/>
  <c r="AG259" i="10"/>
  <c r="F260" i="10"/>
  <c r="G260" i="10"/>
  <c r="H260" i="10"/>
  <c r="I260" i="10"/>
  <c r="J260" i="10"/>
  <c r="K260" i="10"/>
  <c r="L260" i="10"/>
  <c r="M260" i="10"/>
  <c r="N260" i="10"/>
  <c r="O260" i="10"/>
  <c r="P260" i="10"/>
  <c r="Q260" i="10"/>
  <c r="R260" i="10"/>
  <c r="S260" i="10"/>
  <c r="T260" i="10"/>
  <c r="U260" i="10"/>
  <c r="V260" i="10"/>
  <c r="W260" i="10"/>
  <c r="X260" i="10"/>
  <c r="Y260" i="10"/>
  <c r="Z260" i="10"/>
  <c r="AA260" i="10"/>
  <c r="AB260" i="10"/>
  <c r="AC260" i="10"/>
  <c r="AD260" i="10"/>
  <c r="AE260" i="10"/>
  <c r="AF260" i="10"/>
  <c r="AG260" i="10"/>
  <c r="AG22" i="10" l="1"/>
  <c r="AG21" i="10"/>
  <c r="AF22" i="10"/>
  <c r="AD21" i="10"/>
  <c r="AD22" i="10"/>
  <c r="CT116" i="12"/>
  <c r="CH116" i="12"/>
  <c r="CT114" i="12"/>
  <c r="CH114" i="12"/>
  <c r="CU112" i="12"/>
  <c r="CT112" i="12"/>
  <c r="CI112" i="12"/>
  <c r="CH112" i="12"/>
  <c r="CT102" i="12"/>
  <c r="CH102" i="12"/>
  <c r="CT100" i="12"/>
  <c r="CH100" i="12"/>
  <c r="CU98" i="12"/>
  <c r="CT98" i="12"/>
  <c r="CI98" i="12"/>
  <c r="CH98" i="12"/>
  <c r="CT88" i="12"/>
  <c r="CH88" i="12"/>
  <c r="CT86" i="12"/>
  <c r="CH86" i="12"/>
  <c r="CU84" i="12"/>
  <c r="CT84" i="12"/>
  <c r="CI84" i="12"/>
  <c r="CH84" i="12"/>
  <c r="CT74" i="12"/>
  <c r="CH74" i="12"/>
  <c r="CT72" i="12"/>
  <c r="CH72" i="12"/>
  <c r="CU70" i="12"/>
  <c r="CT70" i="12"/>
  <c r="CI70" i="12"/>
  <c r="CH70" i="12"/>
  <c r="CT60" i="12"/>
  <c r="CH60" i="12"/>
  <c r="CT58" i="12"/>
  <c r="CH58" i="12"/>
  <c r="CU56" i="12"/>
  <c r="CT56" i="12"/>
  <c r="CI56" i="12"/>
  <c r="CH56" i="12"/>
  <c r="CT46" i="12"/>
  <c r="CH46" i="12"/>
  <c r="CT44" i="12"/>
  <c r="CH44" i="12"/>
  <c r="CU42" i="12"/>
  <c r="CT42" i="12"/>
  <c r="CI42" i="12"/>
  <c r="CH42" i="12"/>
  <c r="CT32" i="12"/>
  <c r="CH32" i="12"/>
  <c r="CT30" i="12"/>
  <c r="CH30" i="12"/>
  <c r="CU28" i="12"/>
  <c r="CT28" i="12"/>
  <c r="CI28" i="12"/>
  <c r="CH28" i="12"/>
  <c r="CT18" i="12"/>
  <c r="CH18" i="12"/>
  <c r="CT16" i="12"/>
  <c r="CH16" i="12"/>
  <c r="CU14" i="12"/>
  <c r="CT14" i="12"/>
  <c r="CI14" i="12"/>
  <c r="CH14" i="12"/>
  <c r="BV112" i="12"/>
  <c r="BV98" i="12"/>
  <c r="BV84" i="12"/>
  <c r="BV70" i="12"/>
  <c r="BV56" i="12"/>
  <c r="BV42" i="12"/>
  <c r="BV28" i="12"/>
  <c r="BV14" i="12"/>
  <c r="BJ112" i="12"/>
  <c r="BJ98" i="12"/>
  <c r="BJ84" i="12"/>
  <c r="BJ70" i="12"/>
  <c r="BJ56" i="12"/>
  <c r="BJ42" i="12"/>
  <c r="BJ28" i="12"/>
  <c r="BJ14" i="12"/>
  <c r="AW112" i="12"/>
  <c r="AW98" i="12"/>
  <c r="AW84" i="12"/>
  <c r="AW70" i="12"/>
  <c r="AW56" i="12"/>
  <c r="AW42" i="12"/>
  <c r="AW28" i="12"/>
  <c r="AW14" i="12"/>
  <c r="AK112" i="12"/>
  <c r="AK98" i="12"/>
  <c r="AK84" i="12"/>
  <c r="AK70" i="12"/>
  <c r="AK56" i="12"/>
  <c r="AK42" i="12"/>
  <c r="AK28" i="12"/>
  <c r="AK14" i="12"/>
  <c r="X112" i="12"/>
  <c r="X98" i="12"/>
  <c r="X84" i="12"/>
  <c r="X70" i="12"/>
  <c r="X56" i="12"/>
  <c r="X42" i="12"/>
  <c r="X28" i="12"/>
  <c r="X14" i="12"/>
  <c r="L112" i="12"/>
  <c r="L98" i="12"/>
  <c r="L84" i="12"/>
  <c r="L70" i="12"/>
  <c r="L56" i="12"/>
  <c r="L42" i="12"/>
  <c r="L28" i="12"/>
  <c r="L14" i="12"/>
  <c r="K18" i="12"/>
  <c r="BU116" i="12" l="1"/>
  <c r="BI116" i="12"/>
  <c r="AV116" i="12"/>
  <c r="AJ116" i="12"/>
  <c r="W116" i="12"/>
  <c r="K116" i="12"/>
  <c r="BU114" i="12"/>
  <c r="BI114" i="12"/>
  <c r="AV114" i="12"/>
  <c r="AJ114" i="12"/>
  <c r="W114" i="12"/>
  <c r="K114" i="12"/>
  <c r="BU112" i="12"/>
  <c r="BI112" i="12"/>
  <c r="AV112" i="12"/>
  <c r="AJ112" i="12"/>
  <c r="W112" i="12"/>
  <c r="K112" i="12"/>
  <c r="BU102" i="12"/>
  <c r="BI102" i="12"/>
  <c r="AV102" i="12"/>
  <c r="AJ102" i="12"/>
  <c r="W102" i="12"/>
  <c r="K102" i="12"/>
  <c r="BU100" i="12"/>
  <c r="BI100" i="12"/>
  <c r="AV100" i="12"/>
  <c r="AJ100" i="12"/>
  <c r="W100" i="12"/>
  <c r="K100" i="12"/>
  <c r="BU98" i="12"/>
  <c r="BI98" i="12"/>
  <c r="AV98" i="12"/>
  <c r="AJ98" i="12"/>
  <c r="W98" i="12"/>
  <c r="K98" i="12"/>
  <c r="BU88" i="12"/>
  <c r="BI88" i="12"/>
  <c r="AV88" i="12"/>
  <c r="AJ88" i="12"/>
  <c r="W88" i="12"/>
  <c r="K88" i="12"/>
  <c r="BU86" i="12"/>
  <c r="BI86" i="12"/>
  <c r="AV86" i="12"/>
  <c r="AJ86" i="12"/>
  <c r="W86" i="12"/>
  <c r="K86" i="12"/>
  <c r="BU84" i="12"/>
  <c r="BI84" i="12"/>
  <c r="AV84" i="12"/>
  <c r="AJ84" i="12"/>
  <c r="W84" i="12"/>
  <c r="K84" i="12"/>
  <c r="BU74" i="12"/>
  <c r="BI74" i="12"/>
  <c r="AV74" i="12"/>
  <c r="AJ74" i="12"/>
  <c r="W74" i="12"/>
  <c r="K74" i="12"/>
  <c r="BU72" i="12"/>
  <c r="BI72" i="12"/>
  <c r="AV72" i="12"/>
  <c r="AJ72" i="12"/>
  <c r="W72" i="12"/>
  <c r="K72" i="12"/>
  <c r="BU70" i="12"/>
  <c r="BI70" i="12"/>
  <c r="AV70" i="12"/>
  <c r="AJ70" i="12"/>
  <c r="W70" i="12"/>
  <c r="K70" i="12"/>
  <c r="BU60" i="12"/>
  <c r="BI60" i="12"/>
  <c r="AV60" i="12"/>
  <c r="AJ60" i="12"/>
  <c r="W60" i="12"/>
  <c r="K60" i="12"/>
  <c r="BU58" i="12"/>
  <c r="BI58" i="12"/>
  <c r="AV58" i="12"/>
  <c r="AJ58" i="12"/>
  <c r="W58" i="12"/>
  <c r="K58" i="12"/>
  <c r="BU56" i="12"/>
  <c r="BI56" i="12"/>
  <c r="AV56" i="12"/>
  <c r="AJ56" i="12"/>
  <c r="W56" i="12"/>
  <c r="K56" i="12"/>
  <c r="BU46" i="12"/>
  <c r="BI46" i="12"/>
  <c r="AV46" i="12"/>
  <c r="AJ46" i="12"/>
  <c r="W46" i="12"/>
  <c r="K46" i="12"/>
  <c r="BU44" i="12"/>
  <c r="BI44" i="12"/>
  <c r="AV44" i="12"/>
  <c r="AJ44" i="12"/>
  <c r="W44" i="12"/>
  <c r="K44" i="12"/>
  <c r="BU42" i="12"/>
  <c r="BI42" i="12"/>
  <c r="AV42" i="12"/>
  <c r="AJ42" i="12"/>
  <c r="W42" i="12"/>
  <c r="K42" i="12"/>
  <c r="BU32" i="12"/>
  <c r="BI32" i="12"/>
  <c r="AV32" i="12"/>
  <c r="AJ32" i="12"/>
  <c r="W32" i="12"/>
  <c r="K32" i="12"/>
  <c r="BU30" i="12"/>
  <c r="BI30" i="12"/>
  <c r="AV30" i="12"/>
  <c r="AJ30" i="12"/>
  <c r="W30" i="12"/>
  <c r="K30" i="12"/>
  <c r="BU28" i="12"/>
  <c r="BI28" i="12"/>
  <c r="AV28" i="12"/>
  <c r="AJ28" i="12"/>
  <c r="W28" i="12"/>
  <c r="K28" i="12"/>
  <c r="BU18" i="12"/>
  <c r="BI18" i="12"/>
  <c r="AV18" i="12"/>
  <c r="AJ18" i="12"/>
  <c r="W18" i="12"/>
  <c r="BU16" i="12"/>
  <c r="BI16" i="12"/>
  <c r="AV16" i="12"/>
  <c r="AJ16" i="12"/>
  <c r="W16" i="12"/>
  <c r="K16" i="12"/>
  <c r="BU14" i="12"/>
  <c r="BI14" i="12"/>
  <c r="AV14" i="12"/>
  <c r="AJ14" i="12"/>
  <c r="W14" i="12"/>
  <c r="K14" i="12"/>
  <c r="F10" i="12"/>
  <c r="E10" i="12"/>
  <c r="D10" i="12"/>
  <c r="C10" i="12"/>
  <c r="AF8" i="12"/>
  <c r="BE8" i="12" s="1"/>
  <c r="CD8" i="12" s="1"/>
  <c r="Q8" i="12"/>
  <c r="AP8" i="12" s="1"/>
  <c r="BO8" i="12" s="1"/>
  <c r="CN8" i="12" s="1"/>
  <c r="K8" i="12"/>
  <c r="AJ8" i="12" s="1"/>
  <c r="BI8" i="12" s="1"/>
  <c r="CH8" i="12" s="1"/>
  <c r="AF7" i="12"/>
  <c r="BE7" i="12" s="1"/>
  <c r="CD7" i="12" s="1"/>
  <c r="K7" i="12"/>
  <c r="C13" i="12" s="1"/>
  <c r="AF6" i="12"/>
  <c r="BE6" i="12" s="1"/>
  <c r="CD6" i="12" s="1"/>
  <c r="D13" i="12" l="1"/>
  <c r="E13" i="12" s="1"/>
  <c r="F13" i="12" s="1"/>
  <c r="G13" i="12" s="1"/>
  <c r="H13" i="12" s="1"/>
  <c r="C14" i="12"/>
  <c r="C12" i="12"/>
  <c r="C22" i="12"/>
  <c r="C21" i="12"/>
  <c r="AJ7" i="12"/>
  <c r="BI7" i="12" s="1"/>
  <c r="CH7" i="12" s="1"/>
  <c r="AI294" i="10"/>
  <c r="AI280" i="10"/>
  <c r="AI266" i="10"/>
  <c r="AI252" i="10"/>
  <c r="AI238" i="10"/>
  <c r="AI224" i="10"/>
  <c r="AI210" i="10"/>
  <c r="AI196" i="10"/>
  <c r="AI182" i="10"/>
  <c r="AI168" i="10"/>
  <c r="AI154" i="10"/>
  <c r="AI140" i="10"/>
  <c r="AI126" i="10"/>
  <c r="AI112" i="10"/>
  <c r="AI98" i="10"/>
  <c r="AI84" i="10"/>
  <c r="AI70" i="10"/>
  <c r="AI56" i="10"/>
  <c r="AI42" i="10"/>
  <c r="AI28" i="10"/>
  <c r="AI14" i="10"/>
  <c r="I13" i="12" l="1"/>
  <c r="I11" i="12" s="1"/>
  <c r="D21" i="12"/>
  <c r="D22" i="12"/>
  <c r="D14" i="12"/>
  <c r="C301" i="10"/>
  <c r="AG302" i="10"/>
  <c r="AF302" i="10"/>
  <c r="AE302" i="10"/>
  <c r="AD302" i="10"/>
  <c r="AC302" i="10"/>
  <c r="AB302" i="10"/>
  <c r="AA302" i="10"/>
  <c r="Z302" i="10"/>
  <c r="Y302" i="10"/>
  <c r="X302" i="10"/>
  <c r="W302" i="10"/>
  <c r="V302" i="10"/>
  <c r="U302" i="10"/>
  <c r="T302" i="10"/>
  <c r="S302" i="10"/>
  <c r="R302" i="10"/>
  <c r="Q302" i="10"/>
  <c r="P302" i="10"/>
  <c r="O302" i="10"/>
  <c r="N302" i="10"/>
  <c r="M302" i="10"/>
  <c r="L302" i="10"/>
  <c r="K302" i="10"/>
  <c r="J302" i="10"/>
  <c r="I302" i="10"/>
  <c r="H302" i="10"/>
  <c r="G302" i="10"/>
  <c r="F302" i="10"/>
  <c r="E302" i="10"/>
  <c r="D302" i="10"/>
  <c r="C302" i="10"/>
  <c r="AG301" i="10"/>
  <c r="AF301" i="10"/>
  <c r="AE301" i="10"/>
  <c r="AD301" i="10"/>
  <c r="AC301" i="10"/>
  <c r="AB301" i="10"/>
  <c r="AA301" i="10"/>
  <c r="Z301" i="10"/>
  <c r="Y301" i="10"/>
  <c r="X301" i="10"/>
  <c r="W301" i="10"/>
  <c r="V301" i="10"/>
  <c r="U301" i="10"/>
  <c r="T301" i="10"/>
  <c r="S301" i="10"/>
  <c r="R301" i="10"/>
  <c r="Q301" i="10"/>
  <c r="P301" i="10"/>
  <c r="O301" i="10"/>
  <c r="N301" i="10"/>
  <c r="M301" i="10"/>
  <c r="L301" i="10"/>
  <c r="K301" i="10"/>
  <c r="J301" i="10"/>
  <c r="I301" i="10"/>
  <c r="H301" i="10"/>
  <c r="G301" i="10"/>
  <c r="F301" i="10"/>
  <c r="E301" i="10"/>
  <c r="D301" i="10"/>
  <c r="C49" i="10"/>
  <c r="D49" i="10"/>
  <c r="E49" i="10"/>
  <c r="C50" i="10"/>
  <c r="D50" i="10"/>
  <c r="E50" i="10"/>
  <c r="C27" i="12" l="1"/>
  <c r="C25" i="12"/>
  <c r="E22" i="12"/>
  <c r="E21" i="12"/>
  <c r="E14" i="12"/>
  <c r="AI298" i="10"/>
  <c r="AI284" i="10"/>
  <c r="AI270" i="10"/>
  <c r="AI256" i="10"/>
  <c r="AI242" i="10"/>
  <c r="AI228" i="10"/>
  <c r="AI214" i="10"/>
  <c r="AI200" i="10"/>
  <c r="AI186" i="10"/>
  <c r="AI172" i="10"/>
  <c r="AI158" i="10"/>
  <c r="AI144" i="10"/>
  <c r="AI130" i="10"/>
  <c r="AI116" i="10"/>
  <c r="AI102" i="10"/>
  <c r="AI88" i="10"/>
  <c r="AI74" i="10"/>
  <c r="AI60" i="10"/>
  <c r="AI46" i="10"/>
  <c r="AI32" i="10"/>
  <c r="AI18" i="10"/>
  <c r="F21" i="12" l="1"/>
  <c r="F22" i="12"/>
  <c r="F14" i="12"/>
  <c r="AI296" i="10"/>
  <c r="AG288" i="10"/>
  <c r="AF288" i="10"/>
  <c r="AE288" i="10"/>
  <c r="AD288" i="10"/>
  <c r="AC288" i="10"/>
  <c r="AB288" i="10"/>
  <c r="AA288" i="10"/>
  <c r="Z288" i="10"/>
  <c r="Y288" i="10"/>
  <c r="X288" i="10"/>
  <c r="W288" i="10"/>
  <c r="V288" i="10"/>
  <c r="U288" i="10"/>
  <c r="T288" i="10"/>
  <c r="S288" i="10"/>
  <c r="R288" i="10"/>
  <c r="Q288" i="10"/>
  <c r="P288" i="10"/>
  <c r="O288" i="10"/>
  <c r="N288" i="10"/>
  <c r="M288" i="10"/>
  <c r="L288" i="10"/>
  <c r="K288" i="10"/>
  <c r="J288" i="10"/>
  <c r="I288" i="10"/>
  <c r="H288" i="10"/>
  <c r="G288" i="10"/>
  <c r="F288" i="10"/>
  <c r="E288" i="10"/>
  <c r="D288" i="10"/>
  <c r="C288" i="10"/>
  <c r="AG287" i="10"/>
  <c r="AF287" i="10"/>
  <c r="AE287" i="10"/>
  <c r="AD287" i="10"/>
  <c r="AC287" i="10"/>
  <c r="AB287" i="10"/>
  <c r="AA287" i="10"/>
  <c r="Z287" i="10"/>
  <c r="Y287" i="10"/>
  <c r="X287" i="10"/>
  <c r="W287" i="10"/>
  <c r="V287" i="10"/>
  <c r="U287" i="10"/>
  <c r="T287" i="10"/>
  <c r="S287" i="10"/>
  <c r="R287" i="10"/>
  <c r="Q287" i="10"/>
  <c r="P287" i="10"/>
  <c r="O287" i="10"/>
  <c r="N287" i="10"/>
  <c r="M287" i="10"/>
  <c r="L287" i="10"/>
  <c r="K287" i="10"/>
  <c r="J287" i="10"/>
  <c r="I287" i="10"/>
  <c r="H287" i="10"/>
  <c r="G287" i="10"/>
  <c r="F287" i="10"/>
  <c r="E287" i="10"/>
  <c r="D287" i="10"/>
  <c r="C287" i="10"/>
  <c r="AI282" i="10"/>
  <c r="AG274" i="10"/>
  <c r="AF274" i="10"/>
  <c r="AE274" i="10"/>
  <c r="AD274" i="10"/>
  <c r="AC274" i="10"/>
  <c r="AB274" i="10"/>
  <c r="AA274" i="10"/>
  <c r="Z274" i="10"/>
  <c r="Y274" i="10"/>
  <c r="X274" i="10"/>
  <c r="W274" i="10"/>
  <c r="V274" i="10"/>
  <c r="U274" i="10"/>
  <c r="T274" i="10"/>
  <c r="S274" i="10"/>
  <c r="R274" i="10"/>
  <c r="Q274" i="10"/>
  <c r="P274" i="10"/>
  <c r="O274" i="10"/>
  <c r="N274" i="10"/>
  <c r="M274" i="10"/>
  <c r="L274" i="10"/>
  <c r="K274" i="10"/>
  <c r="J274" i="10"/>
  <c r="I274" i="10"/>
  <c r="H274" i="10"/>
  <c r="G274" i="10"/>
  <c r="F274" i="10"/>
  <c r="E274" i="10"/>
  <c r="D274" i="10"/>
  <c r="C274" i="10"/>
  <c r="AG273" i="10"/>
  <c r="AF273" i="10"/>
  <c r="AE273" i="10"/>
  <c r="AD273" i="10"/>
  <c r="AC273" i="10"/>
  <c r="AB273" i="10"/>
  <c r="AA273" i="10"/>
  <c r="Z273" i="10"/>
  <c r="Y273" i="10"/>
  <c r="X273" i="10"/>
  <c r="W273" i="10"/>
  <c r="V273" i="10"/>
  <c r="U273" i="10"/>
  <c r="T273" i="10"/>
  <c r="S273" i="10"/>
  <c r="R273" i="10"/>
  <c r="Q273" i="10"/>
  <c r="P273" i="10"/>
  <c r="O273" i="10"/>
  <c r="N273" i="10"/>
  <c r="M273" i="10"/>
  <c r="L273" i="10"/>
  <c r="K273" i="10"/>
  <c r="J273" i="10"/>
  <c r="I273" i="10"/>
  <c r="H273" i="10"/>
  <c r="G273" i="10"/>
  <c r="F273" i="10"/>
  <c r="E273" i="10"/>
  <c r="D273" i="10"/>
  <c r="C273" i="10"/>
  <c r="AI268" i="10"/>
  <c r="E260" i="10"/>
  <c r="D260" i="10"/>
  <c r="C260" i="10"/>
  <c r="E259" i="10"/>
  <c r="D259" i="10"/>
  <c r="C259" i="10"/>
  <c r="AI254" i="10"/>
  <c r="AG246" i="10"/>
  <c r="AF246" i="10"/>
  <c r="AE246" i="10"/>
  <c r="AD246" i="10"/>
  <c r="AC246" i="10"/>
  <c r="AB246" i="10"/>
  <c r="AA246" i="10"/>
  <c r="Z246" i="10"/>
  <c r="Y246" i="10"/>
  <c r="X246" i="10"/>
  <c r="W246" i="10"/>
  <c r="V246" i="10"/>
  <c r="U246" i="10"/>
  <c r="T246" i="10"/>
  <c r="S246" i="10"/>
  <c r="R246" i="10"/>
  <c r="Q246" i="10"/>
  <c r="P246" i="10"/>
  <c r="O246" i="10"/>
  <c r="N246" i="10"/>
  <c r="M246" i="10"/>
  <c r="L246" i="10"/>
  <c r="K246" i="10"/>
  <c r="J246" i="10"/>
  <c r="I246" i="10"/>
  <c r="H246" i="10"/>
  <c r="G246" i="10"/>
  <c r="F246" i="10"/>
  <c r="E246" i="10"/>
  <c r="D246" i="10"/>
  <c r="C246" i="10"/>
  <c r="AG245" i="10"/>
  <c r="AF245" i="10"/>
  <c r="AE245" i="10"/>
  <c r="AD245" i="10"/>
  <c r="AC245" i="10"/>
  <c r="AB245" i="10"/>
  <c r="AA245" i="10"/>
  <c r="Z245" i="10"/>
  <c r="Y245" i="10"/>
  <c r="X245" i="10"/>
  <c r="W245" i="10"/>
  <c r="V245" i="10"/>
  <c r="U245" i="10"/>
  <c r="T245" i="10"/>
  <c r="S245" i="10"/>
  <c r="R245" i="10"/>
  <c r="Q245" i="10"/>
  <c r="P245" i="10"/>
  <c r="O245" i="10"/>
  <c r="N245" i="10"/>
  <c r="M245" i="10"/>
  <c r="L245" i="10"/>
  <c r="K245" i="10"/>
  <c r="J245" i="10"/>
  <c r="I245" i="10"/>
  <c r="H245" i="10"/>
  <c r="G245" i="10"/>
  <c r="F245" i="10"/>
  <c r="E245" i="10"/>
  <c r="D245" i="10"/>
  <c r="C245" i="10"/>
  <c r="AI240" i="10"/>
  <c r="AG232" i="10"/>
  <c r="AF232" i="10"/>
  <c r="AE232" i="10"/>
  <c r="AD232" i="10"/>
  <c r="AC232" i="10"/>
  <c r="AB232" i="10"/>
  <c r="AA232" i="10"/>
  <c r="Z232" i="10"/>
  <c r="Y232" i="10"/>
  <c r="X232" i="10"/>
  <c r="W232" i="10"/>
  <c r="V232" i="10"/>
  <c r="U232" i="10"/>
  <c r="T232" i="10"/>
  <c r="S232" i="10"/>
  <c r="R232" i="10"/>
  <c r="Q232" i="10"/>
  <c r="P232" i="10"/>
  <c r="O232" i="10"/>
  <c r="N232" i="10"/>
  <c r="M232" i="10"/>
  <c r="L232" i="10"/>
  <c r="K232" i="10"/>
  <c r="J232" i="10"/>
  <c r="I232" i="10"/>
  <c r="H232" i="10"/>
  <c r="G232" i="10"/>
  <c r="F232" i="10"/>
  <c r="E232" i="10"/>
  <c r="D232" i="10"/>
  <c r="C232" i="10"/>
  <c r="AG231" i="10"/>
  <c r="AF231" i="10"/>
  <c r="AE231" i="10"/>
  <c r="AD231" i="10"/>
  <c r="AC231" i="10"/>
  <c r="AB231" i="10"/>
  <c r="AA231" i="10"/>
  <c r="Z231" i="10"/>
  <c r="Y231" i="10"/>
  <c r="X231" i="10"/>
  <c r="W231" i="10"/>
  <c r="V231" i="10"/>
  <c r="U231" i="10"/>
  <c r="T231" i="10"/>
  <c r="S231" i="10"/>
  <c r="R231" i="10"/>
  <c r="Q231" i="10"/>
  <c r="P231" i="10"/>
  <c r="O231" i="10"/>
  <c r="N231" i="10"/>
  <c r="M231" i="10"/>
  <c r="L231" i="10"/>
  <c r="K231" i="10"/>
  <c r="J231" i="10"/>
  <c r="I231" i="10"/>
  <c r="H231" i="10"/>
  <c r="G231" i="10"/>
  <c r="F231" i="10"/>
  <c r="E231" i="10"/>
  <c r="D231" i="10"/>
  <c r="C231" i="10"/>
  <c r="AI226" i="10"/>
  <c r="AG218" i="10"/>
  <c r="AF218" i="10"/>
  <c r="AE218" i="10"/>
  <c r="AD218" i="10"/>
  <c r="AC218" i="10"/>
  <c r="AB218" i="10"/>
  <c r="AA218" i="10"/>
  <c r="Z218" i="10"/>
  <c r="Y218" i="10"/>
  <c r="X218" i="10"/>
  <c r="W218" i="10"/>
  <c r="V218" i="10"/>
  <c r="U218" i="10"/>
  <c r="T218" i="10"/>
  <c r="S218" i="10"/>
  <c r="R218" i="10"/>
  <c r="Q218" i="10"/>
  <c r="P218" i="10"/>
  <c r="O218" i="10"/>
  <c r="N218" i="10"/>
  <c r="M218" i="10"/>
  <c r="L218" i="10"/>
  <c r="K218" i="10"/>
  <c r="J218" i="10"/>
  <c r="I218" i="10"/>
  <c r="H218" i="10"/>
  <c r="G218" i="10"/>
  <c r="F218" i="10"/>
  <c r="E218" i="10"/>
  <c r="D218" i="10"/>
  <c r="C218" i="10"/>
  <c r="AG217" i="10"/>
  <c r="AF217" i="10"/>
  <c r="AE217" i="10"/>
  <c r="AD217" i="10"/>
  <c r="AC217" i="10"/>
  <c r="AB217" i="10"/>
  <c r="AA217" i="10"/>
  <c r="Z217" i="10"/>
  <c r="Y217" i="10"/>
  <c r="X217" i="10"/>
  <c r="W217" i="10"/>
  <c r="V217" i="10"/>
  <c r="U217" i="10"/>
  <c r="T217" i="10"/>
  <c r="S217" i="10"/>
  <c r="R217" i="10"/>
  <c r="Q217" i="10"/>
  <c r="P217" i="10"/>
  <c r="O217" i="10"/>
  <c r="N217" i="10"/>
  <c r="M217" i="10"/>
  <c r="L217" i="10"/>
  <c r="K217" i="10"/>
  <c r="J217" i="10"/>
  <c r="I217" i="10"/>
  <c r="H217" i="10"/>
  <c r="G217" i="10"/>
  <c r="F217" i="10"/>
  <c r="E217" i="10"/>
  <c r="D217" i="10"/>
  <c r="C217" i="10"/>
  <c r="AI212" i="10"/>
  <c r="AG204" i="10"/>
  <c r="AF204" i="10"/>
  <c r="AE204" i="10"/>
  <c r="AD204" i="10"/>
  <c r="AC204" i="10"/>
  <c r="AB204" i="10"/>
  <c r="AA204" i="10"/>
  <c r="Z204" i="10"/>
  <c r="Y204" i="10"/>
  <c r="X204" i="10"/>
  <c r="W204" i="10"/>
  <c r="V204" i="10"/>
  <c r="U204" i="10"/>
  <c r="T204" i="10"/>
  <c r="S204" i="10"/>
  <c r="R204" i="10"/>
  <c r="Q204" i="10"/>
  <c r="P204" i="10"/>
  <c r="O204" i="10"/>
  <c r="N204" i="10"/>
  <c r="M204" i="10"/>
  <c r="L204" i="10"/>
  <c r="K204" i="10"/>
  <c r="J204" i="10"/>
  <c r="I204" i="10"/>
  <c r="H204" i="10"/>
  <c r="G204" i="10"/>
  <c r="F204" i="10"/>
  <c r="E204" i="10"/>
  <c r="D204" i="10"/>
  <c r="C204" i="10"/>
  <c r="AG203" i="10"/>
  <c r="AF203" i="10"/>
  <c r="AE203" i="10"/>
  <c r="AD203" i="10"/>
  <c r="AC203" i="10"/>
  <c r="AB203" i="10"/>
  <c r="AA203" i="10"/>
  <c r="Z203" i="10"/>
  <c r="Y203" i="10"/>
  <c r="X203" i="10"/>
  <c r="W203" i="10"/>
  <c r="V203" i="10"/>
  <c r="U203" i="10"/>
  <c r="T203" i="10"/>
  <c r="S203" i="10"/>
  <c r="R203" i="10"/>
  <c r="Q203" i="10"/>
  <c r="P203" i="10"/>
  <c r="O203" i="10"/>
  <c r="N203" i="10"/>
  <c r="M203" i="10"/>
  <c r="L203" i="10"/>
  <c r="K203" i="10"/>
  <c r="J203" i="10"/>
  <c r="I203" i="10"/>
  <c r="H203" i="10"/>
  <c r="G203" i="10"/>
  <c r="F203" i="10"/>
  <c r="E203" i="10"/>
  <c r="D203" i="10"/>
  <c r="C203" i="10"/>
  <c r="AI198" i="10"/>
  <c r="AG190" i="10"/>
  <c r="AF190" i="10"/>
  <c r="AE190" i="10"/>
  <c r="AD190" i="10"/>
  <c r="AC190" i="10"/>
  <c r="AB190" i="10"/>
  <c r="AA190" i="10"/>
  <c r="Z190" i="10"/>
  <c r="Y190" i="10"/>
  <c r="X190" i="10"/>
  <c r="W190" i="10"/>
  <c r="V190" i="10"/>
  <c r="U190" i="10"/>
  <c r="T190" i="10"/>
  <c r="S190" i="10"/>
  <c r="R190" i="10"/>
  <c r="Q190" i="10"/>
  <c r="P190" i="10"/>
  <c r="O190" i="10"/>
  <c r="N190" i="10"/>
  <c r="M190" i="10"/>
  <c r="L190" i="10"/>
  <c r="K190" i="10"/>
  <c r="J190" i="10"/>
  <c r="I190" i="10"/>
  <c r="H190" i="10"/>
  <c r="G190" i="10"/>
  <c r="F190" i="10"/>
  <c r="E190" i="10"/>
  <c r="D190" i="10"/>
  <c r="C190" i="10"/>
  <c r="AG189" i="10"/>
  <c r="AF189" i="10"/>
  <c r="AE189" i="10"/>
  <c r="AD189" i="10"/>
  <c r="AC189" i="10"/>
  <c r="AB189" i="10"/>
  <c r="AA189" i="10"/>
  <c r="Z189" i="10"/>
  <c r="Y189" i="10"/>
  <c r="X189" i="10"/>
  <c r="W189" i="10"/>
  <c r="V189" i="10"/>
  <c r="U189" i="10"/>
  <c r="T189" i="10"/>
  <c r="S189" i="10"/>
  <c r="R189" i="10"/>
  <c r="Q189" i="10"/>
  <c r="P189" i="10"/>
  <c r="O189" i="10"/>
  <c r="N189" i="10"/>
  <c r="M189" i="10"/>
  <c r="L189" i="10"/>
  <c r="K189" i="10"/>
  <c r="J189" i="10"/>
  <c r="I189" i="10"/>
  <c r="H189" i="10"/>
  <c r="G189" i="10"/>
  <c r="F189" i="10"/>
  <c r="E189" i="10"/>
  <c r="D189" i="10"/>
  <c r="C189" i="10"/>
  <c r="AI184" i="10"/>
  <c r="AG176" i="10"/>
  <c r="AF176" i="10"/>
  <c r="AE176" i="10"/>
  <c r="AD176" i="10"/>
  <c r="AC176" i="10"/>
  <c r="AB176" i="10"/>
  <c r="AA176" i="10"/>
  <c r="Z176" i="10"/>
  <c r="Y176" i="10"/>
  <c r="X176" i="10"/>
  <c r="W176" i="10"/>
  <c r="V176" i="10"/>
  <c r="U176" i="10"/>
  <c r="T176" i="10"/>
  <c r="S176" i="10"/>
  <c r="R176" i="10"/>
  <c r="Q176" i="10"/>
  <c r="P176" i="10"/>
  <c r="O176" i="10"/>
  <c r="N176" i="10"/>
  <c r="M176" i="10"/>
  <c r="L176" i="10"/>
  <c r="K176" i="10"/>
  <c r="J176" i="10"/>
  <c r="I176" i="10"/>
  <c r="H176" i="10"/>
  <c r="G176" i="10"/>
  <c r="F176" i="10"/>
  <c r="E176" i="10"/>
  <c r="D176" i="10"/>
  <c r="C176" i="10"/>
  <c r="AG175" i="10"/>
  <c r="AF175" i="10"/>
  <c r="AE175" i="10"/>
  <c r="AD175" i="10"/>
  <c r="AC175" i="10"/>
  <c r="AB175" i="10"/>
  <c r="AA175" i="10"/>
  <c r="Z175" i="10"/>
  <c r="Y175" i="10"/>
  <c r="X175" i="10"/>
  <c r="W175" i="10"/>
  <c r="V175" i="10"/>
  <c r="U175" i="10"/>
  <c r="T175" i="10"/>
  <c r="S175" i="10"/>
  <c r="R175" i="10"/>
  <c r="Q175" i="10"/>
  <c r="P175" i="10"/>
  <c r="O175" i="10"/>
  <c r="N175" i="10"/>
  <c r="M175" i="10"/>
  <c r="L175" i="10"/>
  <c r="K175" i="10"/>
  <c r="J175" i="10"/>
  <c r="I175" i="10"/>
  <c r="H175" i="10"/>
  <c r="G175" i="10"/>
  <c r="F175" i="10"/>
  <c r="E175" i="10"/>
  <c r="D175" i="10"/>
  <c r="C175" i="10"/>
  <c r="AI170" i="10"/>
  <c r="AG162" i="10"/>
  <c r="AF162" i="10"/>
  <c r="AE162" i="10"/>
  <c r="AD162" i="10"/>
  <c r="AC162" i="10"/>
  <c r="AB162" i="10"/>
  <c r="AA162" i="10"/>
  <c r="Z162" i="10"/>
  <c r="Y162" i="10"/>
  <c r="X162" i="10"/>
  <c r="W162" i="10"/>
  <c r="V162" i="10"/>
  <c r="U162" i="10"/>
  <c r="T162" i="10"/>
  <c r="S162" i="10"/>
  <c r="R162" i="10"/>
  <c r="Q162" i="10"/>
  <c r="P162" i="10"/>
  <c r="O162" i="10"/>
  <c r="N162" i="10"/>
  <c r="M162" i="10"/>
  <c r="L162" i="10"/>
  <c r="K162" i="10"/>
  <c r="J162" i="10"/>
  <c r="I162" i="10"/>
  <c r="H162" i="10"/>
  <c r="G162" i="10"/>
  <c r="F162" i="10"/>
  <c r="E162" i="10"/>
  <c r="D162" i="10"/>
  <c r="C162" i="10"/>
  <c r="AG161" i="10"/>
  <c r="AF161" i="10"/>
  <c r="AE161" i="10"/>
  <c r="AD161" i="10"/>
  <c r="AC161" i="10"/>
  <c r="AB161" i="10"/>
  <c r="AA161" i="10"/>
  <c r="Z161" i="10"/>
  <c r="Y161" i="10"/>
  <c r="X161" i="10"/>
  <c r="W161" i="10"/>
  <c r="V161" i="10"/>
  <c r="U161" i="10"/>
  <c r="T161" i="10"/>
  <c r="S161" i="10"/>
  <c r="R161" i="10"/>
  <c r="Q161" i="10"/>
  <c r="P161" i="10"/>
  <c r="O161" i="10"/>
  <c r="N161" i="10"/>
  <c r="M161" i="10"/>
  <c r="L161" i="10"/>
  <c r="K161" i="10"/>
  <c r="J161" i="10"/>
  <c r="I161" i="10"/>
  <c r="H161" i="10"/>
  <c r="G161" i="10"/>
  <c r="F161" i="10"/>
  <c r="E161" i="10"/>
  <c r="D161" i="10"/>
  <c r="C161" i="10"/>
  <c r="AI156" i="10"/>
  <c r="AG148" i="10"/>
  <c r="AF148" i="10"/>
  <c r="AE148" i="10"/>
  <c r="AD148" i="10"/>
  <c r="AC148" i="10"/>
  <c r="AB148" i="10"/>
  <c r="AA148" i="10"/>
  <c r="Z148" i="10"/>
  <c r="Y148" i="10"/>
  <c r="X148" i="10"/>
  <c r="W148" i="10"/>
  <c r="V148" i="10"/>
  <c r="U148" i="10"/>
  <c r="T148" i="10"/>
  <c r="S148" i="10"/>
  <c r="R148" i="10"/>
  <c r="Q148" i="10"/>
  <c r="P148" i="10"/>
  <c r="O148" i="10"/>
  <c r="N148" i="10"/>
  <c r="M148" i="10"/>
  <c r="L148" i="10"/>
  <c r="K148" i="10"/>
  <c r="J148" i="10"/>
  <c r="I148" i="10"/>
  <c r="H148" i="10"/>
  <c r="G148" i="10"/>
  <c r="F148" i="10"/>
  <c r="E148" i="10"/>
  <c r="D148" i="10"/>
  <c r="C148" i="10"/>
  <c r="AG147" i="10"/>
  <c r="AF147" i="10"/>
  <c r="AE147" i="10"/>
  <c r="AD147" i="10"/>
  <c r="AC147" i="10"/>
  <c r="AB147" i="10"/>
  <c r="AA147" i="10"/>
  <c r="Z147" i="10"/>
  <c r="Y147" i="10"/>
  <c r="X147" i="10"/>
  <c r="W147" i="10"/>
  <c r="V147" i="10"/>
  <c r="U147" i="10"/>
  <c r="T147" i="10"/>
  <c r="S147" i="10"/>
  <c r="R147" i="10"/>
  <c r="Q147" i="10"/>
  <c r="P147" i="10"/>
  <c r="O147" i="10"/>
  <c r="N147" i="10"/>
  <c r="M147" i="10"/>
  <c r="L147" i="10"/>
  <c r="K147" i="10"/>
  <c r="J147" i="10"/>
  <c r="I147" i="10"/>
  <c r="H147" i="10"/>
  <c r="G147" i="10"/>
  <c r="F147" i="10"/>
  <c r="E147" i="10"/>
  <c r="D147" i="10"/>
  <c r="C147" i="10"/>
  <c r="AI142" i="10"/>
  <c r="AG134" i="10"/>
  <c r="AF134" i="10"/>
  <c r="AE134" i="10"/>
  <c r="AD134" i="10"/>
  <c r="AC134" i="10"/>
  <c r="AB134" i="10"/>
  <c r="AA134" i="10"/>
  <c r="Z134" i="10"/>
  <c r="Y134" i="10"/>
  <c r="X134" i="10"/>
  <c r="W134" i="10"/>
  <c r="V134" i="10"/>
  <c r="U134" i="10"/>
  <c r="T134" i="10"/>
  <c r="S134" i="10"/>
  <c r="R134" i="10"/>
  <c r="Q134" i="10"/>
  <c r="P134" i="10"/>
  <c r="O134" i="10"/>
  <c r="N134" i="10"/>
  <c r="M134" i="10"/>
  <c r="L134" i="10"/>
  <c r="K134" i="10"/>
  <c r="J134" i="10"/>
  <c r="I134" i="10"/>
  <c r="H134" i="10"/>
  <c r="G134" i="10"/>
  <c r="F134" i="10"/>
  <c r="E134" i="10"/>
  <c r="D134" i="10"/>
  <c r="C134" i="10"/>
  <c r="AG133" i="10"/>
  <c r="AF133" i="10"/>
  <c r="AE133" i="10"/>
  <c r="AD133" i="10"/>
  <c r="AC133" i="10"/>
  <c r="AB133" i="10"/>
  <c r="AA133" i="10"/>
  <c r="Z133" i="10"/>
  <c r="Y133" i="10"/>
  <c r="X133" i="10"/>
  <c r="W133" i="10"/>
  <c r="V133" i="10"/>
  <c r="U133" i="10"/>
  <c r="T133" i="10"/>
  <c r="S133" i="10"/>
  <c r="R133" i="10"/>
  <c r="Q133" i="10"/>
  <c r="P133" i="10"/>
  <c r="O133" i="10"/>
  <c r="N133" i="10"/>
  <c r="M133" i="10"/>
  <c r="L133" i="10"/>
  <c r="K133" i="10"/>
  <c r="J133" i="10"/>
  <c r="I133" i="10"/>
  <c r="H133" i="10"/>
  <c r="G133" i="10"/>
  <c r="F133" i="10"/>
  <c r="E133" i="10"/>
  <c r="D133" i="10"/>
  <c r="C133" i="10"/>
  <c r="AI128" i="10"/>
  <c r="AG120" i="10"/>
  <c r="AF120" i="10"/>
  <c r="AE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E120" i="10"/>
  <c r="D120" i="10"/>
  <c r="C120" i="10"/>
  <c r="AG119" i="10"/>
  <c r="AF119" i="10"/>
  <c r="AE119" i="10"/>
  <c r="AD119" i="10"/>
  <c r="AC119" i="10"/>
  <c r="AB119" i="10"/>
  <c r="AA119" i="10"/>
  <c r="Z119" i="10"/>
  <c r="Y119" i="10"/>
  <c r="X119" i="10"/>
  <c r="W119" i="10"/>
  <c r="V119" i="10"/>
  <c r="U119" i="10"/>
  <c r="T119" i="10"/>
  <c r="S119" i="10"/>
  <c r="R119" i="10"/>
  <c r="Q119" i="10"/>
  <c r="P119" i="10"/>
  <c r="O119" i="10"/>
  <c r="N119" i="10"/>
  <c r="M119" i="10"/>
  <c r="L119" i="10"/>
  <c r="K119" i="10"/>
  <c r="J119" i="10"/>
  <c r="I119" i="10"/>
  <c r="H119" i="10"/>
  <c r="G119" i="10"/>
  <c r="F119" i="10"/>
  <c r="E119" i="10"/>
  <c r="D119" i="10"/>
  <c r="C119" i="10"/>
  <c r="AI114" i="10"/>
  <c r="AG106" i="10"/>
  <c r="AF106" i="10"/>
  <c r="AE106" i="10"/>
  <c r="AD106" i="10"/>
  <c r="AC106" i="10"/>
  <c r="AB106" i="10"/>
  <c r="AA106" i="10"/>
  <c r="Z106" i="10"/>
  <c r="Y106" i="10"/>
  <c r="X106" i="10"/>
  <c r="W106" i="10"/>
  <c r="V106" i="10"/>
  <c r="U106" i="10"/>
  <c r="T106" i="10"/>
  <c r="S106" i="10"/>
  <c r="R106" i="10"/>
  <c r="Q106" i="10"/>
  <c r="P106" i="10"/>
  <c r="O106" i="10"/>
  <c r="N106" i="10"/>
  <c r="M106" i="10"/>
  <c r="L106" i="10"/>
  <c r="K106" i="10"/>
  <c r="J106" i="10"/>
  <c r="I106" i="10"/>
  <c r="H106" i="10"/>
  <c r="G106" i="10"/>
  <c r="F106" i="10"/>
  <c r="E106" i="10"/>
  <c r="D106" i="10"/>
  <c r="C106" i="10"/>
  <c r="AG105" i="10"/>
  <c r="AF105" i="10"/>
  <c r="AE105" i="10"/>
  <c r="AD105" i="10"/>
  <c r="AC105" i="10"/>
  <c r="AB105" i="10"/>
  <c r="AA105" i="10"/>
  <c r="Z105" i="10"/>
  <c r="Y105" i="10"/>
  <c r="X105" i="10"/>
  <c r="W105" i="10"/>
  <c r="V105" i="10"/>
  <c r="U105" i="10"/>
  <c r="T105" i="10"/>
  <c r="S105" i="10"/>
  <c r="R105" i="10"/>
  <c r="Q105" i="10"/>
  <c r="P105" i="10"/>
  <c r="O105" i="10"/>
  <c r="N105" i="10"/>
  <c r="M105" i="10"/>
  <c r="L105" i="10"/>
  <c r="K105" i="10"/>
  <c r="J105" i="10"/>
  <c r="I105" i="10"/>
  <c r="H105" i="10"/>
  <c r="G105" i="10"/>
  <c r="F105" i="10"/>
  <c r="E105" i="10"/>
  <c r="D105" i="10"/>
  <c r="C105" i="10"/>
  <c r="AI100" i="10"/>
  <c r="AG92" i="10"/>
  <c r="AF92" i="10"/>
  <c r="AE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E92" i="10"/>
  <c r="D92" i="10"/>
  <c r="C92" i="10"/>
  <c r="AG91" i="10"/>
  <c r="AF91" i="10"/>
  <c r="AE91" i="10"/>
  <c r="AD91" i="10"/>
  <c r="AC91" i="10"/>
  <c r="AB91" i="10"/>
  <c r="AA91" i="10"/>
  <c r="Z91" i="10"/>
  <c r="Y91" i="10"/>
  <c r="X91" i="10"/>
  <c r="W91" i="10"/>
  <c r="V91" i="10"/>
  <c r="U91" i="10"/>
  <c r="T91" i="10"/>
  <c r="S91" i="10"/>
  <c r="R91" i="10"/>
  <c r="Q91" i="10"/>
  <c r="P91" i="10"/>
  <c r="O91" i="10"/>
  <c r="N91" i="10"/>
  <c r="M91" i="10"/>
  <c r="L91" i="10"/>
  <c r="K91" i="10"/>
  <c r="J91" i="10"/>
  <c r="I91" i="10"/>
  <c r="H91" i="10"/>
  <c r="G91" i="10"/>
  <c r="F91" i="10"/>
  <c r="E91" i="10"/>
  <c r="D91" i="10"/>
  <c r="C91" i="10"/>
  <c r="AI86" i="10"/>
  <c r="AG78" i="10"/>
  <c r="AF78" i="10"/>
  <c r="AE78" i="10"/>
  <c r="AD78" i="10"/>
  <c r="AC78" i="10"/>
  <c r="AB78" i="10"/>
  <c r="AA78" i="10"/>
  <c r="Z78" i="10"/>
  <c r="Y78" i="10"/>
  <c r="X78" i="10"/>
  <c r="W78" i="10"/>
  <c r="V78" i="10"/>
  <c r="U78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C78" i="10"/>
  <c r="AG77" i="10"/>
  <c r="AF77" i="10"/>
  <c r="AE77" i="10"/>
  <c r="AD77" i="10"/>
  <c r="AC77" i="10"/>
  <c r="AB77" i="10"/>
  <c r="AA77" i="10"/>
  <c r="Z77" i="10"/>
  <c r="Y77" i="10"/>
  <c r="X77" i="10"/>
  <c r="W77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C77" i="10"/>
  <c r="AI72" i="10"/>
  <c r="AG64" i="10"/>
  <c r="AF64" i="10"/>
  <c r="AE64" i="10"/>
  <c r="AD64" i="10"/>
  <c r="AC64" i="10"/>
  <c r="AB64" i="10"/>
  <c r="AA64" i="10"/>
  <c r="Z64" i="10"/>
  <c r="Y64" i="10"/>
  <c r="X64" i="10"/>
  <c r="W64" i="10"/>
  <c r="V64" i="10"/>
  <c r="U64" i="10"/>
  <c r="T64" i="10"/>
  <c r="S64" i="10"/>
  <c r="R64" i="10"/>
  <c r="Q64" i="10"/>
  <c r="P64" i="10"/>
  <c r="O64" i="10"/>
  <c r="N64" i="10"/>
  <c r="M64" i="10"/>
  <c r="L64" i="10"/>
  <c r="K64" i="10"/>
  <c r="J64" i="10"/>
  <c r="I64" i="10"/>
  <c r="H64" i="10"/>
  <c r="G64" i="10"/>
  <c r="F64" i="10"/>
  <c r="E64" i="10"/>
  <c r="D64" i="10"/>
  <c r="C64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E63" i="10"/>
  <c r="D63" i="10"/>
  <c r="C63" i="10"/>
  <c r="AI58" i="10"/>
  <c r="AG50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AG49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AI44" i="10"/>
  <c r="G21" i="12" l="1"/>
  <c r="G22" i="12"/>
  <c r="G14" i="12"/>
  <c r="AI30" i="10"/>
  <c r="AI1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AE22" i="10"/>
  <c r="C22" i="10"/>
  <c r="C21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C21" i="10"/>
  <c r="AE21" i="10"/>
  <c r="AF21" i="10"/>
  <c r="W6" i="10" l="1"/>
  <c r="H22" i="12"/>
  <c r="H21" i="12"/>
  <c r="K20" i="12" s="1"/>
  <c r="H14" i="12"/>
  <c r="D10" i="10"/>
  <c r="C10" i="10"/>
  <c r="P8" i="10"/>
  <c r="K15" i="12" l="1"/>
  <c r="K19" i="12" s="1"/>
  <c r="I22" i="12"/>
  <c r="I21" i="12"/>
  <c r="E24" i="12"/>
  <c r="I14" i="12"/>
  <c r="W7" i="10"/>
  <c r="F10" i="10"/>
  <c r="C12" i="10"/>
  <c r="C27" i="10" s="1"/>
  <c r="C28" i="10" s="1"/>
  <c r="K17" i="12" l="1"/>
  <c r="D24" i="12"/>
  <c r="C24" i="12"/>
  <c r="H11" i="12"/>
  <c r="G11" i="12" s="1"/>
  <c r="F11" i="12" s="1"/>
  <c r="E11" i="12" s="1"/>
  <c r="D11" i="12" s="1"/>
  <c r="C11" i="12" s="1"/>
  <c r="K13" i="12" s="1"/>
  <c r="C13" i="10"/>
  <c r="C14" i="10" s="1"/>
  <c r="C11" i="10"/>
  <c r="D12" i="10"/>
  <c r="D13" i="10" s="1"/>
  <c r="D14" i="10" s="1"/>
  <c r="C35" i="12" l="1"/>
  <c r="C36" i="12"/>
  <c r="D27" i="12"/>
  <c r="D25" i="12"/>
  <c r="C26" i="12"/>
  <c r="F24" i="12"/>
  <c r="C28" i="12"/>
  <c r="E12" i="10"/>
  <c r="E13" i="10" s="1"/>
  <c r="E14" i="10" s="1"/>
  <c r="D24" i="10"/>
  <c r="C24" i="10"/>
  <c r="C25" i="10"/>
  <c r="D28" i="12" l="1"/>
  <c r="D35" i="12"/>
  <c r="D36" i="12"/>
  <c r="E27" i="12"/>
  <c r="E25" i="12"/>
  <c r="C26" i="10"/>
  <c r="C41" i="10" s="1"/>
  <c r="C42" i="10" s="1"/>
  <c r="F12" i="10"/>
  <c r="F13" i="10" s="1"/>
  <c r="F14" i="10" s="1"/>
  <c r="E36" i="12" l="1"/>
  <c r="E35" i="12"/>
  <c r="F27" i="12"/>
  <c r="F25" i="12"/>
  <c r="E28" i="12"/>
  <c r="C39" i="10"/>
  <c r="C38" i="10"/>
  <c r="D38" i="10"/>
  <c r="D26" i="10"/>
  <c r="D27" i="10" s="1"/>
  <c r="D28" i="10" s="1"/>
  <c r="G12" i="10"/>
  <c r="G13" i="10" s="1"/>
  <c r="G14" i="10" s="1"/>
  <c r="F28" i="12" l="1"/>
  <c r="F35" i="12"/>
  <c r="F36" i="12"/>
  <c r="G27" i="12"/>
  <c r="G25" i="12"/>
  <c r="C40" i="10"/>
  <c r="D40" i="10" s="1"/>
  <c r="E26" i="10"/>
  <c r="F26" i="10" s="1"/>
  <c r="G26" i="10" s="1"/>
  <c r="H26" i="10" s="1"/>
  <c r="I26" i="10" s="1"/>
  <c r="J26" i="10" s="1"/>
  <c r="K26" i="10" s="1"/>
  <c r="L26" i="10" s="1"/>
  <c r="M26" i="10" s="1"/>
  <c r="N26" i="10" s="1"/>
  <c r="O26" i="10" s="1"/>
  <c r="P26" i="10" s="1"/>
  <c r="Q26" i="10" s="1"/>
  <c r="R26" i="10" s="1"/>
  <c r="S26" i="10" s="1"/>
  <c r="T26" i="10" s="1"/>
  <c r="U26" i="10" s="1"/>
  <c r="V26" i="10" s="1"/>
  <c r="W26" i="10" s="1"/>
  <c r="X26" i="10" s="1"/>
  <c r="Y26" i="10" s="1"/>
  <c r="Z26" i="10" s="1"/>
  <c r="AA26" i="10" s="1"/>
  <c r="AB26" i="10" s="1"/>
  <c r="AC26" i="10" s="1"/>
  <c r="AD26" i="10" s="1"/>
  <c r="AE26" i="10" s="1"/>
  <c r="AF26" i="10" s="1"/>
  <c r="AG26" i="10" s="1"/>
  <c r="H12" i="10"/>
  <c r="H13" i="10" s="1"/>
  <c r="H14" i="10" s="1"/>
  <c r="G35" i="12" l="1"/>
  <c r="G36" i="12"/>
  <c r="H27" i="12"/>
  <c r="H25" i="12"/>
  <c r="I25" i="12" s="1"/>
  <c r="G28" i="12"/>
  <c r="C55" i="10"/>
  <c r="C56" i="10" s="1"/>
  <c r="D41" i="10"/>
  <c r="D42" i="10" s="1"/>
  <c r="E40" i="10"/>
  <c r="E27" i="10"/>
  <c r="E28" i="10" s="1"/>
  <c r="I12" i="10"/>
  <c r="I13" i="10" s="1"/>
  <c r="I14" i="10" s="1"/>
  <c r="H28" i="12" l="1"/>
  <c r="H35" i="12"/>
  <c r="K34" i="12" s="1"/>
  <c r="H36" i="12"/>
  <c r="I27" i="12"/>
  <c r="C53" i="10"/>
  <c r="D52" i="10"/>
  <c r="C52" i="10"/>
  <c r="E41" i="10"/>
  <c r="E42" i="10" s="1"/>
  <c r="F40" i="10"/>
  <c r="F27" i="10"/>
  <c r="F28" i="10" s="1"/>
  <c r="J12" i="10"/>
  <c r="J13" i="10" s="1"/>
  <c r="J14" i="10" s="1"/>
  <c r="E38" i="12" l="1"/>
  <c r="I36" i="12"/>
  <c r="I35" i="12"/>
  <c r="D38" i="12"/>
  <c r="C38" i="12"/>
  <c r="C41" i="12"/>
  <c r="C39" i="12"/>
  <c r="I28" i="12"/>
  <c r="K27" i="12" s="1"/>
  <c r="K29" i="12"/>
  <c r="C54" i="10"/>
  <c r="D54" i="10" s="1"/>
  <c r="E54" i="10" s="1"/>
  <c r="G40" i="10"/>
  <c r="F41" i="10"/>
  <c r="F42" i="10" s="1"/>
  <c r="G27" i="10"/>
  <c r="G28" i="10" s="1"/>
  <c r="K12" i="10"/>
  <c r="K13" i="10" s="1"/>
  <c r="K14" i="10" s="1"/>
  <c r="C49" i="12" l="1"/>
  <c r="C50" i="12"/>
  <c r="F38" i="12"/>
  <c r="K33" i="12"/>
  <c r="K31" i="12"/>
  <c r="C40" i="12"/>
  <c r="D41" i="12"/>
  <c r="D39" i="12"/>
  <c r="C42" i="12"/>
  <c r="D55" i="10"/>
  <c r="D56" i="10" s="1"/>
  <c r="C69" i="10"/>
  <c r="C70" i="10" s="1"/>
  <c r="F54" i="10"/>
  <c r="G41" i="10"/>
  <c r="G42" i="10" s="1"/>
  <c r="H40" i="10"/>
  <c r="H27" i="10"/>
  <c r="H28" i="10" s="1"/>
  <c r="L12" i="10"/>
  <c r="L13" i="10" s="1"/>
  <c r="L14" i="10" s="1"/>
  <c r="D42" i="12" l="1"/>
  <c r="D49" i="12"/>
  <c r="D50" i="12"/>
  <c r="E41" i="12"/>
  <c r="E39" i="12"/>
  <c r="C66" i="10"/>
  <c r="E55" i="10"/>
  <c r="E56" i="10" s="1"/>
  <c r="D66" i="10"/>
  <c r="C67" i="10"/>
  <c r="H41" i="10"/>
  <c r="H42" i="10" s="1"/>
  <c r="I40" i="10"/>
  <c r="G54" i="10"/>
  <c r="I27" i="10"/>
  <c r="I28" i="10" s="1"/>
  <c r="M12" i="10"/>
  <c r="M13" i="10" s="1"/>
  <c r="M14" i="10" s="1"/>
  <c r="E42" i="12" l="1"/>
  <c r="E50" i="12"/>
  <c r="E49" i="12"/>
  <c r="F41" i="12"/>
  <c r="F39" i="12"/>
  <c r="F55" i="10"/>
  <c r="F56" i="10" s="1"/>
  <c r="C68" i="10"/>
  <c r="H54" i="10"/>
  <c r="I41" i="10"/>
  <c r="I42" i="10" s="1"/>
  <c r="J40" i="10"/>
  <c r="J27" i="10"/>
  <c r="J28" i="10" s="1"/>
  <c r="N12" i="10"/>
  <c r="N13" i="10" s="1"/>
  <c r="N14" i="10" s="1"/>
  <c r="F50" i="12" l="1"/>
  <c r="F49" i="12"/>
  <c r="G41" i="12"/>
  <c r="G39" i="12"/>
  <c r="F42" i="12"/>
  <c r="G55" i="10"/>
  <c r="G56" i="10" s="1"/>
  <c r="D68" i="10"/>
  <c r="C83" i="10"/>
  <c r="J41" i="10"/>
  <c r="J42" i="10" s="1"/>
  <c r="K40" i="10"/>
  <c r="I54" i="10"/>
  <c r="K27" i="10"/>
  <c r="K28" i="10" s="1"/>
  <c r="O12" i="10"/>
  <c r="O13" i="10" s="1"/>
  <c r="O14" i="10" s="1"/>
  <c r="G42" i="12" l="1"/>
  <c r="G50" i="12"/>
  <c r="G49" i="12"/>
  <c r="H41" i="12"/>
  <c r="H39" i="12"/>
  <c r="H55" i="10"/>
  <c r="H56" i="10" s="1"/>
  <c r="C84" i="10"/>
  <c r="C81" i="10"/>
  <c r="D80" i="10"/>
  <c r="C80" i="10"/>
  <c r="E68" i="10"/>
  <c r="D69" i="10"/>
  <c r="D70" i="10" s="1"/>
  <c r="J54" i="10"/>
  <c r="K41" i="10"/>
  <c r="K42" i="10" s="1"/>
  <c r="L40" i="10"/>
  <c r="L27" i="10"/>
  <c r="L28" i="10" s="1"/>
  <c r="P12" i="10"/>
  <c r="P13" i="10" s="1"/>
  <c r="P14" i="10" s="1"/>
  <c r="H42" i="12" l="1"/>
  <c r="H50" i="12"/>
  <c r="H49" i="12"/>
  <c r="K48" i="12" s="1"/>
  <c r="I41" i="12"/>
  <c r="I39" i="12"/>
  <c r="C82" i="10"/>
  <c r="D82" i="10" s="1"/>
  <c r="E82" i="10" s="1"/>
  <c r="I55" i="10"/>
  <c r="I56" i="10" s="1"/>
  <c r="F68" i="10"/>
  <c r="E69" i="10"/>
  <c r="E70" i="10" s="1"/>
  <c r="M40" i="10"/>
  <c r="L41" i="10"/>
  <c r="L42" i="10" s="1"/>
  <c r="K54" i="10"/>
  <c r="M27" i="10"/>
  <c r="M28" i="10" s="1"/>
  <c r="Q12" i="10"/>
  <c r="Q13" i="10" s="1"/>
  <c r="Q14" i="10" s="1"/>
  <c r="C97" i="10" l="1"/>
  <c r="C98" i="10" s="1"/>
  <c r="I49" i="12"/>
  <c r="I50" i="12"/>
  <c r="D83" i="10"/>
  <c r="D84" i="10" s="1"/>
  <c r="C55" i="12"/>
  <c r="C53" i="12"/>
  <c r="C52" i="12"/>
  <c r="D52" i="12"/>
  <c r="I42" i="12"/>
  <c r="K41" i="12" s="1"/>
  <c r="E52" i="12"/>
  <c r="K43" i="12"/>
  <c r="J55" i="10"/>
  <c r="J56" i="10" s="1"/>
  <c r="G68" i="10"/>
  <c r="F69" i="10"/>
  <c r="F70" i="10" s="1"/>
  <c r="N40" i="10"/>
  <c r="M41" i="10"/>
  <c r="M42" i="10" s="1"/>
  <c r="F82" i="10"/>
  <c r="L54" i="10"/>
  <c r="N27" i="10"/>
  <c r="N28" i="10" s="1"/>
  <c r="R12" i="10"/>
  <c r="R13" i="10" s="1"/>
  <c r="R14" i="10" s="1"/>
  <c r="D94" i="10" l="1"/>
  <c r="C95" i="10"/>
  <c r="C94" i="10"/>
  <c r="C64" i="12"/>
  <c r="C63" i="12"/>
  <c r="E83" i="10"/>
  <c r="E84" i="10" s="1"/>
  <c r="K55" i="10"/>
  <c r="K56" i="10" s="1"/>
  <c r="K45" i="12"/>
  <c r="K47" i="12"/>
  <c r="D55" i="12"/>
  <c r="D53" i="12"/>
  <c r="C54" i="12"/>
  <c r="F52" i="12"/>
  <c r="C56" i="12"/>
  <c r="H68" i="10"/>
  <c r="G69" i="10"/>
  <c r="G70" i="10" s="1"/>
  <c r="M54" i="10"/>
  <c r="G82" i="10"/>
  <c r="O40" i="10"/>
  <c r="N41" i="10"/>
  <c r="N42" i="10" s="1"/>
  <c r="O27" i="10"/>
  <c r="O28" i="10" s="1"/>
  <c r="S12" i="10"/>
  <c r="S13" i="10" s="1"/>
  <c r="S14" i="10" s="1"/>
  <c r="C96" i="10" l="1"/>
  <c r="C111" i="10" s="1"/>
  <c r="L55" i="10"/>
  <c r="L56" i="10" s="1"/>
  <c r="F83" i="10"/>
  <c r="F84" i="10" s="1"/>
  <c r="D56" i="12"/>
  <c r="D63" i="12"/>
  <c r="D64" i="12"/>
  <c r="E55" i="12"/>
  <c r="E53" i="12"/>
  <c r="H69" i="10"/>
  <c r="H70" i="10" s="1"/>
  <c r="I68" i="10"/>
  <c r="H82" i="10"/>
  <c r="O41" i="10"/>
  <c r="O42" i="10" s="1"/>
  <c r="P40" i="10"/>
  <c r="N54" i="10"/>
  <c r="P27" i="10"/>
  <c r="P28" i="10" s="1"/>
  <c r="T12" i="10"/>
  <c r="T13" i="10" s="1"/>
  <c r="T14" i="10" s="1"/>
  <c r="D96" i="10" l="1"/>
  <c r="E96" i="10" s="1"/>
  <c r="M55" i="10"/>
  <c r="M56" i="10" s="1"/>
  <c r="G83" i="10"/>
  <c r="G84" i="10" s="1"/>
  <c r="E56" i="12"/>
  <c r="E63" i="12"/>
  <c r="E64" i="12"/>
  <c r="F55" i="12"/>
  <c r="F53" i="12"/>
  <c r="D97" i="10"/>
  <c r="D98" i="10" s="1"/>
  <c r="C112" i="10"/>
  <c r="C108" i="10"/>
  <c r="D108" i="10"/>
  <c r="C109" i="10"/>
  <c r="J68" i="10"/>
  <c r="I69" i="10"/>
  <c r="I70" i="10" s="1"/>
  <c r="Q40" i="10"/>
  <c r="P41" i="10"/>
  <c r="P42" i="10" s="1"/>
  <c r="I82" i="10"/>
  <c r="O54" i="10"/>
  <c r="Q27" i="10"/>
  <c r="Q28" i="10" s="1"/>
  <c r="U12" i="10"/>
  <c r="U13" i="10" s="1"/>
  <c r="U14" i="10" s="1"/>
  <c r="N55" i="10" l="1"/>
  <c r="N56" i="10" s="1"/>
  <c r="H83" i="10"/>
  <c r="H84" i="10" s="1"/>
  <c r="F63" i="12"/>
  <c r="F64" i="12"/>
  <c r="G55" i="12"/>
  <c r="G53" i="12"/>
  <c r="F56" i="12"/>
  <c r="C110" i="10"/>
  <c r="E97" i="10"/>
  <c r="E98" i="10" s="1"/>
  <c r="F96" i="10"/>
  <c r="J69" i="10"/>
  <c r="J70" i="10" s="1"/>
  <c r="K68" i="10"/>
  <c r="P54" i="10"/>
  <c r="J82" i="10"/>
  <c r="Q41" i="10"/>
  <c r="Q42" i="10" s="1"/>
  <c r="R40" i="10"/>
  <c r="R27" i="10"/>
  <c r="R28" i="10" s="1"/>
  <c r="V12" i="10"/>
  <c r="V13" i="10" s="1"/>
  <c r="V14" i="10" s="1"/>
  <c r="O55" i="10" l="1"/>
  <c r="O56" i="10" s="1"/>
  <c r="I83" i="10"/>
  <c r="I84" i="10" s="1"/>
  <c r="G56" i="12"/>
  <c r="G64" i="12"/>
  <c r="G63" i="12"/>
  <c r="H55" i="12"/>
  <c r="H53" i="12"/>
  <c r="G96" i="10"/>
  <c r="F97" i="10"/>
  <c r="F98" i="10" s="1"/>
  <c r="D110" i="10"/>
  <c r="C125" i="10"/>
  <c r="L68" i="10"/>
  <c r="K69" i="10"/>
  <c r="K70" i="10" s="1"/>
  <c r="S40" i="10"/>
  <c r="R41" i="10"/>
  <c r="R42" i="10" s="1"/>
  <c r="Q54" i="10"/>
  <c r="K82" i="10"/>
  <c r="S27" i="10"/>
  <c r="S28" i="10" s="1"/>
  <c r="W12" i="10"/>
  <c r="W13" i="10" s="1"/>
  <c r="W14" i="10" s="1"/>
  <c r="J83" i="10" l="1"/>
  <c r="J84" i="10" s="1"/>
  <c r="P55" i="10"/>
  <c r="P56" i="10" s="1"/>
  <c r="H56" i="12"/>
  <c r="H64" i="12"/>
  <c r="H63" i="12"/>
  <c r="K62" i="12" s="1"/>
  <c r="I55" i="12"/>
  <c r="I53" i="12"/>
  <c r="C126" i="10"/>
  <c r="D122" i="10"/>
  <c r="C122" i="10"/>
  <c r="C123" i="10"/>
  <c r="D111" i="10"/>
  <c r="D112" i="10" s="1"/>
  <c r="E110" i="10"/>
  <c r="G97" i="10"/>
  <c r="G98" i="10" s="1"/>
  <c r="H96" i="10"/>
  <c r="M68" i="10"/>
  <c r="L69" i="10"/>
  <c r="L70" i="10" s="1"/>
  <c r="K83" i="10"/>
  <c r="K84" i="10" s="1"/>
  <c r="L82" i="10"/>
  <c r="R54" i="10"/>
  <c r="T40" i="10"/>
  <c r="S41" i="10"/>
  <c r="S42" i="10" s="1"/>
  <c r="T27" i="10"/>
  <c r="T28" i="10" s="1"/>
  <c r="X12" i="10"/>
  <c r="X13" i="10" s="1"/>
  <c r="X14" i="10" s="1"/>
  <c r="Q55" i="10" l="1"/>
  <c r="Q56" i="10" s="1"/>
  <c r="I64" i="12"/>
  <c r="I63" i="12"/>
  <c r="C69" i="12"/>
  <c r="C67" i="12"/>
  <c r="C66" i="12"/>
  <c r="D66" i="12"/>
  <c r="E66" i="12"/>
  <c r="I56" i="12"/>
  <c r="K55" i="12" s="1"/>
  <c r="K57" i="12"/>
  <c r="C124" i="10"/>
  <c r="H97" i="10"/>
  <c r="H98" i="10" s="1"/>
  <c r="I96" i="10"/>
  <c r="E111" i="10"/>
  <c r="E112" i="10" s="1"/>
  <c r="F110" i="10"/>
  <c r="N68" i="10"/>
  <c r="M69" i="10"/>
  <c r="M70" i="10" s="1"/>
  <c r="U40" i="10"/>
  <c r="T41" i="10"/>
  <c r="T42" i="10" s="1"/>
  <c r="S54" i="10"/>
  <c r="L83" i="10"/>
  <c r="L84" i="10" s="1"/>
  <c r="M82" i="10"/>
  <c r="U27" i="10"/>
  <c r="U28" i="10" s="1"/>
  <c r="Y12" i="10"/>
  <c r="Y13" i="10" s="1"/>
  <c r="Y14" i="10" s="1"/>
  <c r="D124" i="10" l="1"/>
  <c r="D125" i="10" s="1"/>
  <c r="D126" i="10" s="1"/>
  <c r="C139" i="10"/>
  <c r="C140" i="10" s="1"/>
  <c r="R55" i="10"/>
  <c r="R56" i="10" s="1"/>
  <c r="C78" i="12"/>
  <c r="C77" i="12"/>
  <c r="K59" i="12"/>
  <c r="K61" i="12"/>
  <c r="D69" i="12"/>
  <c r="D67" i="12"/>
  <c r="C68" i="12"/>
  <c r="F66" i="12"/>
  <c r="C70" i="12"/>
  <c r="E124" i="10"/>
  <c r="E125" i="10" s="1"/>
  <c r="E126" i="10" s="1"/>
  <c r="G110" i="10"/>
  <c r="F111" i="10"/>
  <c r="F112" i="10" s="1"/>
  <c r="I97" i="10"/>
  <c r="I98" i="10" s="1"/>
  <c r="J96" i="10"/>
  <c r="N69" i="10"/>
  <c r="N70" i="10" s="1"/>
  <c r="O68" i="10"/>
  <c r="T54" i="10"/>
  <c r="N82" i="10"/>
  <c r="M83" i="10"/>
  <c r="M84" i="10" s="1"/>
  <c r="U41" i="10"/>
  <c r="U42" i="10" s="1"/>
  <c r="V40" i="10"/>
  <c r="V27" i="10"/>
  <c r="V28" i="10" s="1"/>
  <c r="Z12" i="10"/>
  <c r="Z13" i="10" s="1"/>
  <c r="Z14" i="10" s="1"/>
  <c r="S55" i="10" l="1"/>
  <c r="S56" i="10" s="1"/>
  <c r="D70" i="12"/>
  <c r="D78" i="12"/>
  <c r="D77" i="12"/>
  <c r="E67" i="12"/>
  <c r="E69" i="12"/>
  <c r="D136" i="10"/>
  <c r="C136" i="10"/>
  <c r="F124" i="10"/>
  <c r="C137" i="10"/>
  <c r="K96" i="10"/>
  <c r="J97" i="10"/>
  <c r="J98" i="10" s="1"/>
  <c r="G111" i="10"/>
  <c r="G112" i="10" s="1"/>
  <c r="H110" i="10"/>
  <c r="O69" i="10"/>
  <c r="O70" i="10" s="1"/>
  <c r="P68" i="10"/>
  <c r="N83" i="10"/>
  <c r="N84" i="10" s="1"/>
  <c r="O82" i="10"/>
  <c r="W40" i="10"/>
  <c r="V41" i="10"/>
  <c r="V42" i="10" s="1"/>
  <c r="U54" i="10"/>
  <c r="T55" i="10"/>
  <c r="T56" i="10" s="1"/>
  <c r="W27" i="10"/>
  <c r="W28" i="10" s="1"/>
  <c r="AA12" i="10"/>
  <c r="AA13" i="10" s="1"/>
  <c r="AA14" i="10" s="1"/>
  <c r="E70" i="12" l="1"/>
  <c r="E78" i="12"/>
  <c r="E77" i="12"/>
  <c r="C138" i="10"/>
  <c r="D138" i="10" s="1"/>
  <c r="E138" i="10" s="1"/>
  <c r="F67" i="12"/>
  <c r="F69" i="12"/>
  <c r="G124" i="10"/>
  <c r="F125" i="10"/>
  <c r="F126" i="10" s="1"/>
  <c r="H111" i="10"/>
  <c r="H112" i="10" s="1"/>
  <c r="I110" i="10"/>
  <c r="L96" i="10"/>
  <c r="K97" i="10"/>
  <c r="K98" i="10" s="1"/>
  <c r="Q68" i="10"/>
  <c r="P69" i="10"/>
  <c r="P70" i="10" s="1"/>
  <c r="V54" i="10"/>
  <c r="U55" i="10"/>
  <c r="U56" i="10" s="1"/>
  <c r="W41" i="10"/>
  <c r="W42" i="10" s="1"/>
  <c r="X40" i="10"/>
  <c r="O83" i="10"/>
  <c r="O84" i="10" s="1"/>
  <c r="P82" i="10"/>
  <c r="X27" i="10"/>
  <c r="X28" i="10" s="1"/>
  <c r="AB12" i="10"/>
  <c r="AB13" i="10" s="1"/>
  <c r="AB14" i="10" s="1"/>
  <c r="C153" i="10" l="1"/>
  <c r="C150" i="10" s="1"/>
  <c r="D139" i="10"/>
  <c r="D140" i="10" s="1"/>
  <c r="F77" i="12"/>
  <c r="F78" i="12"/>
  <c r="F70" i="12"/>
  <c r="G69" i="12"/>
  <c r="G67" i="12"/>
  <c r="C151" i="10"/>
  <c r="C154" i="10"/>
  <c r="D150" i="10"/>
  <c r="C152" i="10" s="1"/>
  <c r="C167" i="10" s="1"/>
  <c r="C168" i="10" s="1"/>
  <c r="H124" i="10"/>
  <c r="G125" i="10"/>
  <c r="G126" i="10" s="1"/>
  <c r="F138" i="10"/>
  <c r="L97" i="10"/>
  <c r="L98" i="10" s="1"/>
  <c r="M96" i="10"/>
  <c r="I111" i="10"/>
  <c r="I112" i="10" s="1"/>
  <c r="J110" i="10"/>
  <c r="Q69" i="10"/>
  <c r="Q70" i="10" s="1"/>
  <c r="R68" i="10"/>
  <c r="X41" i="10"/>
  <c r="X42" i="10" s="1"/>
  <c r="Y40" i="10"/>
  <c r="P83" i="10"/>
  <c r="P84" i="10" s="1"/>
  <c r="Q82" i="10"/>
  <c r="V55" i="10"/>
  <c r="V56" i="10" s="1"/>
  <c r="W54" i="10"/>
  <c r="Y27" i="10"/>
  <c r="Y28" i="10" s="1"/>
  <c r="AC12" i="10"/>
  <c r="AC13" i="10" s="1"/>
  <c r="AC14" i="10" s="1"/>
  <c r="E139" i="10" l="1"/>
  <c r="E140" i="10" s="1"/>
  <c r="G70" i="12"/>
  <c r="G77" i="12"/>
  <c r="G78" i="12"/>
  <c r="D152" i="10"/>
  <c r="H69" i="12"/>
  <c r="H67" i="12"/>
  <c r="C164" i="10"/>
  <c r="I124" i="10"/>
  <c r="H125" i="10"/>
  <c r="H126" i="10" s="1"/>
  <c r="D164" i="10"/>
  <c r="C165" i="10"/>
  <c r="G138" i="10"/>
  <c r="K110" i="10"/>
  <c r="J111" i="10"/>
  <c r="J112" i="10" s="1"/>
  <c r="M97" i="10"/>
  <c r="M98" i="10" s="1"/>
  <c r="N96" i="10"/>
  <c r="R69" i="10"/>
  <c r="R70" i="10" s="1"/>
  <c r="S68" i="10"/>
  <c r="R82" i="10"/>
  <c r="Q83" i="10"/>
  <c r="Q84" i="10" s="1"/>
  <c r="Y41" i="10"/>
  <c r="Y42" i="10" s="1"/>
  <c r="Z40" i="10"/>
  <c r="X54" i="10"/>
  <c r="W55" i="10"/>
  <c r="W56" i="10" s="1"/>
  <c r="Z27" i="10"/>
  <c r="Z28" i="10" s="1"/>
  <c r="AD12" i="10"/>
  <c r="AD13" i="10" s="1"/>
  <c r="AD14" i="10" s="1"/>
  <c r="F139" i="10" l="1"/>
  <c r="F140" i="10" s="1"/>
  <c r="H70" i="12"/>
  <c r="H77" i="12"/>
  <c r="K76" i="12" s="1"/>
  <c r="H78" i="12"/>
  <c r="E152" i="10"/>
  <c r="D153" i="10"/>
  <c r="D154" i="10" s="1"/>
  <c r="I69" i="12"/>
  <c r="I67" i="12"/>
  <c r="C166" i="10"/>
  <c r="C181" i="10" s="1"/>
  <c r="C182" i="10" s="1"/>
  <c r="J124" i="10"/>
  <c r="I125" i="10"/>
  <c r="I126" i="10" s="1"/>
  <c r="H138" i="10"/>
  <c r="G139" i="10"/>
  <c r="G140" i="10" s="1"/>
  <c r="O96" i="10"/>
  <c r="N97" i="10"/>
  <c r="N98" i="10" s="1"/>
  <c r="K111" i="10"/>
  <c r="K112" i="10" s="1"/>
  <c r="L110" i="10"/>
  <c r="T68" i="10"/>
  <c r="S69" i="10"/>
  <c r="S70" i="10" s="1"/>
  <c r="Y54" i="10"/>
  <c r="X55" i="10"/>
  <c r="X56" i="10" s="1"/>
  <c r="AA40" i="10"/>
  <c r="Z41" i="10"/>
  <c r="Z42" i="10" s="1"/>
  <c r="S82" i="10"/>
  <c r="R83" i="10"/>
  <c r="R84" i="10" s="1"/>
  <c r="AA27" i="10"/>
  <c r="AA28" i="10" s="1"/>
  <c r="AE12" i="10"/>
  <c r="AE13" i="10" s="1"/>
  <c r="AE14" i="10" s="1"/>
  <c r="D166" i="10" l="1"/>
  <c r="E166" i="10" s="1"/>
  <c r="I78" i="12"/>
  <c r="I77" i="12"/>
  <c r="E153" i="10"/>
  <c r="E154" i="10" s="1"/>
  <c r="F152" i="10"/>
  <c r="C81" i="12"/>
  <c r="C83" i="12"/>
  <c r="D80" i="12"/>
  <c r="C80" i="12"/>
  <c r="E80" i="12"/>
  <c r="I70" i="12"/>
  <c r="K69" i="12" s="1"/>
  <c r="K71" i="12"/>
  <c r="J125" i="10"/>
  <c r="J126" i="10" s="1"/>
  <c r="K124" i="10"/>
  <c r="H139" i="10"/>
  <c r="H140" i="10" s="1"/>
  <c r="I138" i="10"/>
  <c r="M110" i="10"/>
  <c r="L111" i="10"/>
  <c r="L112" i="10" s="1"/>
  <c r="P96" i="10"/>
  <c r="O97" i="10"/>
  <c r="O98" i="10" s="1"/>
  <c r="T69" i="10"/>
  <c r="T70" i="10" s="1"/>
  <c r="U68" i="10"/>
  <c r="C179" i="10"/>
  <c r="D178" i="10"/>
  <c r="C178" i="10"/>
  <c r="AB40" i="10"/>
  <c r="AA41" i="10"/>
  <c r="AA42" i="10" s="1"/>
  <c r="S83" i="10"/>
  <c r="S84" i="10" s="1"/>
  <c r="T82" i="10"/>
  <c r="Z54" i="10"/>
  <c r="Y55" i="10"/>
  <c r="Y56" i="10" s="1"/>
  <c r="AB27" i="10"/>
  <c r="AB28" i="10" s="1"/>
  <c r="AF12" i="10"/>
  <c r="AF13" i="10" s="1"/>
  <c r="AF14" i="10" s="1"/>
  <c r="D167" i="10" l="1"/>
  <c r="D168" i="10" s="1"/>
  <c r="C92" i="12"/>
  <c r="C91" i="12"/>
  <c r="G152" i="10"/>
  <c r="F153" i="10"/>
  <c r="F154" i="10" s="1"/>
  <c r="C84" i="12"/>
  <c r="K75" i="12"/>
  <c r="K73" i="12"/>
  <c r="C82" i="12"/>
  <c r="F80" i="12"/>
  <c r="D83" i="12"/>
  <c r="D81" i="12"/>
  <c r="L124" i="10"/>
  <c r="K125" i="10"/>
  <c r="K126" i="10" s="1"/>
  <c r="I139" i="10"/>
  <c r="I140" i="10" s="1"/>
  <c r="J138" i="10"/>
  <c r="P97" i="10"/>
  <c r="P98" i="10" s="1"/>
  <c r="Q96" i="10"/>
  <c r="M111" i="10"/>
  <c r="M112" i="10" s="1"/>
  <c r="N110" i="10"/>
  <c r="U69" i="10"/>
  <c r="U70" i="10" s="1"/>
  <c r="V68" i="10"/>
  <c r="C180" i="10"/>
  <c r="D180" i="10" s="1"/>
  <c r="F166" i="10"/>
  <c r="E167" i="10"/>
  <c r="E168" i="10" s="1"/>
  <c r="AC40" i="10"/>
  <c r="AB41" i="10"/>
  <c r="AB42" i="10" s="1"/>
  <c r="Z55" i="10"/>
  <c r="Z56" i="10" s="1"/>
  <c r="AA54" i="10"/>
  <c r="T83" i="10"/>
  <c r="T84" i="10" s="1"/>
  <c r="U82" i="10"/>
  <c r="AC27" i="10"/>
  <c r="AC28" i="10" s="1"/>
  <c r="AG12" i="10"/>
  <c r="AG13" i="10" s="1"/>
  <c r="AG14" i="10" s="1"/>
  <c r="D84" i="12" l="1"/>
  <c r="D92" i="12"/>
  <c r="D91" i="12"/>
  <c r="H152" i="10"/>
  <c r="G153" i="10"/>
  <c r="G154" i="10" s="1"/>
  <c r="E83" i="12"/>
  <c r="E81" i="12"/>
  <c r="L125" i="10"/>
  <c r="L126" i="10" s="1"/>
  <c r="M124" i="10"/>
  <c r="K138" i="10"/>
  <c r="J139" i="10"/>
  <c r="J140" i="10" s="1"/>
  <c r="N111" i="10"/>
  <c r="N112" i="10" s="1"/>
  <c r="O110" i="10"/>
  <c r="R96" i="10"/>
  <c r="Q97" i="10"/>
  <c r="Q98" i="10" s="1"/>
  <c r="C195" i="10"/>
  <c r="C196" i="10" s="1"/>
  <c r="V69" i="10"/>
  <c r="V70" i="10" s="1"/>
  <c r="W68" i="10"/>
  <c r="G166" i="10"/>
  <c r="F167" i="10"/>
  <c r="F168" i="10" s="1"/>
  <c r="E180" i="10"/>
  <c r="D181" i="10"/>
  <c r="D182" i="10" s="1"/>
  <c r="V82" i="10"/>
  <c r="U83" i="10"/>
  <c r="U84" i="10" s="1"/>
  <c r="AB54" i="10"/>
  <c r="AA55" i="10"/>
  <c r="AA56" i="10" s="1"/>
  <c r="AD40" i="10"/>
  <c r="AC41" i="10"/>
  <c r="AC42" i="10" s="1"/>
  <c r="AD27" i="10"/>
  <c r="AD28" i="10" s="1"/>
  <c r="E84" i="12" l="1"/>
  <c r="E92" i="12"/>
  <c r="E91" i="12"/>
  <c r="H153" i="10"/>
  <c r="H154" i="10" s="1"/>
  <c r="I152" i="10"/>
  <c r="F83" i="12"/>
  <c r="F81" i="12"/>
  <c r="M125" i="10"/>
  <c r="M126" i="10" s="1"/>
  <c r="N124" i="10"/>
  <c r="K139" i="10"/>
  <c r="K140" i="10" s="1"/>
  <c r="L138" i="10"/>
  <c r="C193" i="10"/>
  <c r="D192" i="10"/>
  <c r="R97" i="10"/>
  <c r="R98" i="10" s="1"/>
  <c r="S96" i="10"/>
  <c r="C192" i="10"/>
  <c r="P110" i="10"/>
  <c r="O111" i="10"/>
  <c r="O112" i="10" s="1"/>
  <c r="W69" i="10"/>
  <c r="W70" i="10" s="1"/>
  <c r="X68" i="10"/>
  <c r="E181" i="10"/>
  <c r="E182" i="10" s="1"/>
  <c r="F180" i="10"/>
  <c r="G167" i="10"/>
  <c r="G168" i="10" s="1"/>
  <c r="H166" i="10"/>
  <c r="AE40" i="10"/>
  <c r="AD41" i="10"/>
  <c r="AD42" i="10" s="1"/>
  <c r="AC54" i="10"/>
  <c r="AB55" i="10"/>
  <c r="AB56" i="10" s="1"/>
  <c r="W82" i="10"/>
  <c r="V83" i="10"/>
  <c r="V84" i="10" s="1"/>
  <c r="AE27" i="10"/>
  <c r="AE28" i="10" s="1"/>
  <c r="F91" i="12" l="1"/>
  <c r="F92" i="12"/>
  <c r="J152" i="10"/>
  <c r="I153" i="10"/>
  <c r="I154" i="10" s="1"/>
  <c r="G81" i="12"/>
  <c r="G83" i="12"/>
  <c r="F84" i="12"/>
  <c r="O124" i="10"/>
  <c r="N125" i="10"/>
  <c r="N126" i="10" s="1"/>
  <c r="C194" i="10"/>
  <c r="D194" i="10" s="1"/>
  <c r="L139" i="10"/>
  <c r="L140" i="10" s="1"/>
  <c r="M138" i="10"/>
  <c r="Q110" i="10"/>
  <c r="P111" i="10"/>
  <c r="P112" i="10" s="1"/>
  <c r="S97" i="10"/>
  <c r="S98" i="10" s="1"/>
  <c r="T96" i="10"/>
  <c r="Y68" i="10"/>
  <c r="X69" i="10"/>
  <c r="X70" i="10" s="1"/>
  <c r="F181" i="10"/>
  <c r="F182" i="10" s="1"/>
  <c r="G180" i="10"/>
  <c r="I166" i="10"/>
  <c r="H167" i="10"/>
  <c r="H168" i="10" s="1"/>
  <c r="C209" i="10"/>
  <c r="C210" i="10" s="1"/>
  <c r="AC55" i="10"/>
  <c r="AC56" i="10" s="1"/>
  <c r="AD54" i="10"/>
  <c r="W83" i="10"/>
  <c r="W84" i="10" s="1"/>
  <c r="X82" i="10"/>
  <c r="AE41" i="10"/>
  <c r="AE42" i="10" s="1"/>
  <c r="AF40" i="10"/>
  <c r="AF27" i="10"/>
  <c r="AF28" i="10" s="1"/>
  <c r="G84" i="12" l="1"/>
  <c r="G91" i="12"/>
  <c r="G92" i="12"/>
  <c r="J153" i="10"/>
  <c r="J154" i="10" s="1"/>
  <c r="K152" i="10"/>
  <c r="H81" i="12"/>
  <c r="H83" i="12"/>
  <c r="P124" i="10"/>
  <c r="O125" i="10"/>
  <c r="O126" i="10" s="1"/>
  <c r="N138" i="10"/>
  <c r="M139" i="10"/>
  <c r="M140" i="10" s="1"/>
  <c r="T97" i="10"/>
  <c r="T98" i="10" s="1"/>
  <c r="U96" i="10"/>
  <c r="R110" i="10"/>
  <c r="Q111" i="10"/>
  <c r="Q112" i="10" s="1"/>
  <c r="Z68" i="10"/>
  <c r="Y69" i="10"/>
  <c r="Y70" i="10" s="1"/>
  <c r="J166" i="10"/>
  <c r="I167" i="10"/>
  <c r="I168" i="10" s="1"/>
  <c r="G181" i="10"/>
  <c r="G182" i="10" s="1"/>
  <c r="H180" i="10"/>
  <c r="C207" i="10"/>
  <c r="D206" i="10"/>
  <c r="C206" i="10"/>
  <c r="E194" i="10"/>
  <c r="D195" i="10"/>
  <c r="D196" i="10" s="1"/>
  <c r="AF41" i="10"/>
  <c r="AF42" i="10" s="1"/>
  <c r="AG40" i="10"/>
  <c r="X83" i="10"/>
  <c r="X84" i="10" s="1"/>
  <c r="Y82" i="10"/>
  <c r="AD55" i="10"/>
  <c r="AD56" i="10" s="1"/>
  <c r="AE54" i="10"/>
  <c r="AG27" i="10"/>
  <c r="AG28" i="10" s="1"/>
  <c r="H91" i="12" l="1"/>
  <c r="K90" i="12" s="1"/>
  <c r="H92" i="12"/>
  <c r="L152" i="10"/>
  <c r="K153" i="10"/>
  <c r="K154" i="10" s="1"/>
  <c r="H84" i="12"/>
  <c r="I83" i="12"/>
  <c r="I81" i="12"/>
  <c r="P125" i="10"/>
  <c r="P126" i="10" s="1"/>
  <c r="Q124" i="10"/>
  <c r="O138" i="10"/>
  <c r="N139" i="10"/>
  <c r="N140" i="10" s="1"/>
  <c r="S110" i="10"/>
  <c r="R111" i="10"/>
  <c r="R112" i="10" s="1"/>
  <c r="U97" i="10"/>
  <c r="U98" i="10" s="1"/>
  <c r="V96" i="10"/>
  <c r="Z69" i="10"/>
  <c r="Z70" i="10" s="1"/>
  <c r="AA68" i="10"/>
  <c r="C208" i="10"/>
  <c r="H181" i="10"/>
  <c r="H182" i="10" s="1"/>
  <c r="I180" i="10"/>
  <c r="F194" i="10"/>
  <c r="E195" i="10"/>
  <c r="E196" i="10" s="1"/>
  <c r="J167" i="10"/>
  <c r="J168" i="10" s="1"/>
  <c r="K166" i="10"/>
  <c r="Y83" i="10"/>
  <c r="Y84" i="10" s="1"/>
  <c r="Z82" i="10"/>
  <c r="AG41" i="10"/>
  <c r="AF54" i="10"/>
  <c r="AE55" i="10"/>
  <c r="AE56" i="10" s="1"/>
  <c r="AI29" i="10"/>
  <c r="I91" i="12" l="1"/>
  <c r="I92" i="12"/>
  <c r="L153" i="10"/>
  <c r="L154" i="10" s="1"/>
  <c r="M152" i="10"/>
  <c r="I84" i="12"/>
  <c r="E94" i="12"/>
  <c r="D94" i="12"/>
  <c r="C94" i="12"/>
  <c r="C97" i="12"/>
  <c r="C95" i="12"/>
  <c r="K85" i="12"/>
  <c r="K83" i="12"/>
  <c r="Q125" i="10"/>
  <c r="Q126" i="10" s="1"/>
  <c r="R124" i="10"/>
  <c r="P138" i="10"/>
  <c r="O139" i="10"/>
  <c r="O140" i="10" s="1"/>
  <c r="V97" i="10"/>
  <c r="V98" i="10" s="1"/>
  <c r="W96" i="10"/>
  <c r="S111" i="10"/>
  <c r="S112" i="10" s="1"/>
  <c r="T110" i="10"/>
  <c r="AB68" i="10"/>
  <c r="AA69" i="10"/>
  <c r="AA70" i="10" s="1"/>
  <c r="AI41" i="10"/>
  <c r="AG42" i="10"/>
  <c r="D208" i="10"/>
  <c r="C223" i="10"/>
  <c r="C224" i="10" s="1"/>
  <c r="I181" i="10"/>
  <c r="I182" i="10" s="1"/>
  <c r="J180" i="10"/>
  <c r="L166" i="10"/>
  <c r="K167" i="10"/>
  <c r="K168" i="10" s="1"/>
  <c r="G194" i="10"/>
  <c r="F195" i="10"/>
  <c r="F196" i="10" s="1"/>
  <c r="AF55" i="10"/>
  <c r="AF56" i="10" s="1"/>
  <c r="AG54" i="10"/>
  <c r="AI43" i="10"/>
  <c r="Z83" i="10"/>
  <c r="Z84" i="10" s="1"/>
  <c r="AA82" i="10"/>
  <c r="AI33" i="10"/>
  <c r="AI31" i="10"/>
  <c r="C105" i="12" l="1"/>
  <c r="C106" i="12"/>
  <c r="M153" i="10"/>
  <c r="M154" i="10" s="1"/>
  <c r="N152" i="10"/>
  <c r="D97" i="12"/>
  <c r="D95" i="12"/>
  <c r="K87" i="12"/>
  <c r="K89" i="12"/>
  <c r="C98" i="12"/>
  <c r="F94" i="12"/>
  <c r="C96" i="12"/>
  <c r="S124" i="10"/>
  <c r="R125" i="10"/>
  <c r="R126" i="10" s="1"/>
  <c r="P139" i="10"/>
  <c r="P140" i="10" s="1"/>
  <c r="Q138" i="10"/>
  <c r="U110" i="10"/>
  <c r="T111" i="10"/>
  <c r="T112" i="10" s="1"/>
  <c r="X96" i="10"/>
  <c r="W97" i="10"/>
  <c r="W98" i="10" s="1"/>
  <c r="AB69" i="10"/>
  <c r="AB70" i="10" s="1"/>
  <c r="AC68" i="10"/>
  <c r="C220" i="10"/>
  <c r="D220" i="10"/>
  <c r="C221" i="10"/>
  <c r="D209" i="10"/>
  <c r="D210" i="10" s="1"/>
  <c r="E208" i="10"/>
  <c r="J181" i="10"/>
  <c r="J182" i="10" s="1"/>
  <c r="K180" i="10"/>
  <c r="H194" i="10"/>
  <c r="G195" i="10"/>
  <c r="G196" i="10" s="1"/>
  <c r="L167" i="10"/>
  <c r="L168" i="10" s="1"/>
  <c r="M166" i="10"/>
  <c r="AG55" i="10"/>
  <c r="AB82" i="10"/>
  <c r="AA83" i="10"/>
  <c r="AA84" i="10" s="1"/>
  <c r="AI47" i="10"/>
  <c r="AI48" i="10" s="1"/>
  <c r="AJ48" i="10" s="1"/>
  <c r="AI45" i="10"/>
  <c r="AJ44" i="10" s="1"/>
  <c r="D98" i="12" l="1"/>
  <c r="D105" i="12"/>
  <c r="D106" i="12"/>
  <c r="O152" i="10"/>
  <c r="N153" i="10"/>
  <c r="N154" i="10" s="1"/>
  <c r="E97" i="12"/>
  <c r="E95" i="12"/>
  <c r="S125" i="10"/>
  <c r="S126" i="10" s="1"/>
  <c r="T124" i="10"/>
  <c r="AG56" i="10"/>
  <c r="Q139" i="10"/>
  <c r="Q140" i="10" s="1"/>
  <c r="R138" i="10"/>
  <c r="X97" i="10"/>
  <c r="X98" i="10" s="1"/>
  <c r="Y96" i="10"/>
  <c r="V110" i="10"/>
  <c r="U111" i="10"/>
  <c r="U112" i="10" s="1"/>
  <c r="AD68" i="10"/>
  <c r="AC69" i="10"/>
  <c r="AC70" i="10" s="1"/>
  <c r="E209" i="10"/>
  <c r="E210" i="10" s="1"/>
  <c r="F208" i="10"/>
  <c r="C222" i="10"/>
  <c r="H195" i="10"/>
  <c r="H196" i="10" s="1"/>
  <c r="I194" i="10"/>
  <c r="N166" i="10"/>
  <c r="M167" i="10"/>
  <c r="M168" i="10" s="1"/>
  <c r="L180" i="10"/>
  <c r="K181" i="10"/>
  <c r="K182" i="10" s="1"/>
  <c r="AB83" i="10"/>
  <c r="AB84" i="10" s="1"/>
  <c r="AC82" i="10"/>
  <c r="AI55" i="10"/>
  <c r="AI57" i="10"/>
  <c r="E106" i="12" l="1"/>
  <c r="E105" i="12"/>
  <c r="O153" i="10"/>
  <c r="O154" i="10" s="1"/>
  <c r="P152" i="10"/>
  <c r="F97" i="12"/>
  <c r="F95" i="12"/>
  <c r="E98" i="12"/>
  <c r="U124" i="10"/>
  <c r="T125" i="10"/>
  <c r="T126" i="10" s="1"/>
  <c r="S138" i="10"/>
  <c r="R139" i="10"/>
  <c r="R140" i="10" s="1"/>
  <c r="W110" i="10"/>
  <c r="V111" i="10"/>
  <c r="V112" i="10" s="1"/>
  <c r="Y97" i="10"/>
  <c r="Y98" i="10" s="1"/>
  <c r="Z96" i="10"/>
  <c r="AE68" i="10"/>
  <c r="AD69" i="10"/>
  <c r="AD70" i="10" s="1"/>
  <c r="D222" i="10"/>
  <c r="C237" i="10"/>
  <c r="C238" i="10" s="1"/>
  <c r="F209" i="10"/>
  <c r="F210" i="10" s="1"/>
  <c r="G208" i="10"/>
  <c r="M180" i="10"/>
  <c r="L181" i="10"/>
  <c r="L182" i="10" s="1"/>
  <c r="J194" i="10"/>
  <c r="I195" i="10"/>
  <c r="I196" i="10" s="1"/>
  <c r="O166" i="10"/>
  <c r="N167" i="10"/>
  <c r="N168" i="10" s="1"/>
  <c r="AI61" i="10"/>
  <c r="AI62" i="10" s="1"/>
  <c r="AJ62" i="10" s="1"/>
  <c r="AI59" i="10"/>
  <c r="AJ58" i="10" s="1"/>
  <c r="AD82" i="10"/>
  <c r="AC83" i="10"/>
  <c r="AC84" i="10" s="1"/>
  <c r="F98" i="12" l="1"/>
  <c r="F105" i="12"/>
  <c r="F106" i="12"/>
  <c r="P153" i="10"/>
  <c r="P154" i="10" s="1"/>
  <c r="Q152" i="10"/>
  <c r="G97" i="12"/>
  <c r="G95" i="12"/>
  <c r="U125" i="10"/>
  <c r="U126" i="10" s="1"/>
  <c r="V124" i="10"/>
  <c r="T138" i="10"/>
  <c r="S139" i="10"/>
  <c r="S140" i="10" s="1"/>
  <c r="Z97" i="10"/>
  <c r="Z98" i="10" s="1"/>
  <c r="AA96" i="10"/>
  <c r="W111" i="10"/>
  <c r="W112" i="10" s="1"/>
  <c r="X110" i="10"/>
  <c r="AE69" i="10"/>
  <c r="AE70" i="10" s="1"/>
  <c r="AF68" i="10"/>
  <c r="G209" i="10"/>
  <c r="G210" i="10" s="1"/>
  <c r="H208" i="10"/>
  <c r="C235" i="10"/>
  <c r="D234" i="10"/>
  <c r="C234" i="10"/>
  <c r="E222" i="10"/>
  <c r="D223" i="10"/>
  <c r="D224" i="10" s="1"/>
  <c r="P166" i="10"/>
  <c r="O167" i="10"/>
  <c r="O168" i="10" s="1"/>
  <c r="J195" i="10"/>
  <c r="J196" i="10" s="1"/>
  <c r="K194" i="10"/>
  <c r="M181" i="10"/>
  <c r="M182" i="10" s="1"/>
  <c r="N180" i="10"/>
  <c r="AE82" i="10"/>
  <c r="AD83" i="10"/>
  <c r="AD84" i="10" s="1"/>
  <c r="G105" i="12" l="1"/>
  <c r="G106" i="12"/>
  <c r="R152" i="10"/>
  <c r="Q153" i="10"/>
  <c r="Q154" i="10" s="1"/>
  <c r="H97" i="12"/>
  <c r="H95" i="12"/>
  <c r="G98" i="12"/>
  <c r="W124" i="10"/>
  <c r="V125" i="10"/>
  <c r="V126" i="10" s="1"/>
  <c r="T139" i="10"/>
  <c r="T140" i="10" s="1"/>
  <c r="U138" i="10"/>
  <c r="Y110" i="10"/>
  <c r="X111" i="10"/>
  <c r="X112" i="10" s="1"/>
  <c r="AB96" i="10"/>
  <c r="AA97" i="10"/>
  <c r="AA98" i="10" s="1"/>
  <c r="AF69" i="10"/>
  <c r="AF70" i="10" s="1"/>
  <c r="AG68" i="10"/>
  <c r="C236" i="10"/>
  <c r="C251" i="10" s="1"/>
  <c r="C252" i="10" s="1"/>
  <c r="F222" i="10"/>
  <c r="E223" i="10"/>
  <c r="E224" i="10" s="1"/>
  <c r="H209" i="10"/>
  <c r="H210" i="10" s="1"/>
  <c r="I208" i="10"/>
  <c r="K195" i="10"/>
  <c r="K196" i="10" s="1"/>
  <c r="L194" i="10"/>
  <c r="P167" i="10"/>
  <c r="P168" i="10" s="1"/>
  <c r="Q166" i="10"/>
  <c r="O180" i="10"/>
  <c r="N181" i="10"/>
  <c r="N182" i="10" s="1"/>
  <c r="AE83" i="10"/>
  <c r="AE84" i="10" s="1"/>
  <c r="AF82" i="10"/>
  <c r="H98" i="12" l="1"/>
  <c r="H105" i="12"/>
  <c r="K104" i="12" s="1"/>
  <c r="H106" i="12"/>
  <c r="S152" i="10"/>
  <c r="R153" i="10"/>
  <c r="R154" i="10" s="1"/>
  <c r="I97" i="12"/>
  <c r="I95" i="12"/>
  <c r="W125" i="10"/>
  <c r="W126" i="10" s="1"/>
  <c r="X124" i="10"/>
  <c r="U139" i="10"/>
  <c r="U140" i="10" s="1"/>
  <c r="V138" i="10"/>
  <c r="D236" i="10"/>
  <c r="E236" i="10" s="1"/>
  <c r="AB97" i="10"/>
  <c r="AB98" i="10" s="1"/>
  <c r="AC96" i="10"/>
  <c r="Z110" i="10"/>
  <c r="Y111" i="10"/>
  <c r="Y112" i="10" s="1"/>
  <c r="AG69" i="10"/>
  <c r="I209" i="10"/>
  <c r="I210" i="10" s="1"/>
  <c r="J208" i="10"/>
  <c r="C249" i="10"/>
  <c r="C248" i="10"/>
  <c r="D248" i="10"/>
  <c r="G222" i="10"/>
  <c r="F223" i="10"/>
  <c r="F224" i="10" s="1"/>
  <c r="Q167" i="10"/>
  <c r="Q168" i="10" s="1"/>
  <c r="R166" i="10"/>
  <c r="M194" i="10"/>
  <c r="L195" i="10"/>
  <c r="L196" i="10" s="1"/>
  <c r="P180" i="10"/>
  <c r="O181" i="10"/>
  <c r="O182" i="10" s="1"/>
  <c r="AF83" i="10"/>
  <c r="AF84" i="10" s="1"/>
  <c r="AG82" i="10"/>
  <c r="I105" i="12" l="1"/>
  <c r="I106" i="12"/>
  <c r="S153" i="10"/>
  <c r="S154" i="10" s="1"/>
  <c r="T152" i="10"/>
  <c r="D108" i="12"/>
  <c r="C111" i="12"/>
  <c r="C109" i="12"/>
  <c r="C108" i="12"/>
  <c r="I98" i="12"/>
  <c r="K97" i="12" s="1"/>
  <c r="E108" i="12"/>
  <c r="K99" i="12"/>
  <c r="Y124" i="10"/>
  <c r="X125" i="10"/>
  <c r="X126" i="10" s="1"/>
  <c r="D237" i="10"/>
  <c r="D238" i="10" s="1"/>
  <c r="W138" i="10"/>
  <c r="V139" i="10"/>
  <c r="V140" i="10" s="1"/>
  <c r="Z111" i="10"/>
  <c r="Z112" i="10" s="1"/>
  <c r="AA110" i="10"/>
  <c r="AC97" i="10"/>
  <c r="AC98" i="10" s="1"/>
  <c r="AD96" i="10"/>
  <c r="AG70" i="10"/>
  <c r="AI69" i="10" s="1"/>
  <c r="AI71" i="10"/>
  <c r="C250" i="10"/>
  <c r="D250" i="10" s="1"/>
  <c r="E237" i="10"/>
  <c r="E238" i="10" s="1"/>
  <c r="F236" i="10"/>
  <c r="G223" i="10"/>
  <c r="G224" i="10" s="1"/>
  <c r="H222" i="10"/>
  <c r="K208" i="10"/>
  <c r="J209" i="10"/>
  <c r="J210" i="10" s="1"/>
  <c r="P181" i="10"/>
  <c r="P182" i="10" s="1"/>
  <c r="Q180" i="10"/>
  <c r="N194" i="10"/>
  <c r="M195" i="10"/>
  <c r="M196" i="10" s="1"/>
  <c r="R167" i="10"/>
  <c r="R168" i="10" s="1"/>
  <c r="S166" i="10"/>
  <c r="AG83" i="10"/>
  <c r="AG84" i="10" s="1"/>
  <c r="C119" i="12" l="1"/>
  <c r="C120" i="12"/>
  <c r="T153" i="10"/>
  <c r="T154" i="10" s="1"/>
  <c r="U152" i="10"/>
  <c r="C112" i="12"/>
  <c r="K103" i="12"/>
  <c r="K101" i="12"/>
  <c r="F108" i="12"/>
  <c r="C110" i="12"/>
  <c r="D111" i="12"/>
  <c r="D109" i="12"/>
  <c r="Z124" i="10"/>
  <c r="Y125" i="10"/>
  <c r="Y126" i="10" s="1"/>
  <c r="W139" i="10"/>
  <c r="W140" i="10" s="1"/>
  <c r="X138" i="10"/>
  <c r="C265" i="10"/>
  <c r="C266" i="10" s="1"/>
  <c r="AE96" i="10"/>
  <c r="AD97" i="10"/>
  <c r="AD98" i="10" s="1"/>
  <c r="AB110" i="10"/>
  <c r="AA111" i="10"/>
  <c r="AA112" i="10" s="1"/>
  <c r="AI75" i="10"/>
  <c r="AI76" i="10" s="1"/>
  <c r="AJ76" i="10" s="1"/>
  <c r="AI73" i="10"/>
  <c r="AJ72" i="10" s="1"/>
  <c r="I222" i="10"/>
  <c r="H223" i="10"/>
  <c r="H224" i="10" s="1"/>
  <c r="E250" i="10"/>
  <c r="D251" i="10"/>
  <c r="D252" i="10" s="1"/>
  <c r="G236" i="10"/>
  <c r="F237" i="10"/>
  <c r="F238" i="10" s="1"/>
  <c r="L208" i="10"/>
  <c r="K209" i="10"/>
  <c r="K210" i="10" s="1"/>
  <c r="T166" i="10"/>
  <c r="S167" i="10"/>
  <c r="S168" i="10" s="1"/>
  <c r="Q181" i="10"/>
  <c r="Q182" i="10" s="1"/>
  <c r="R180" i="10"/>
  <c r="N195" i="10"/>
  <c r="N196" i="10" s="1"/>
  <c r="O194" i="10"/>
  <c r="AI83" i="10"/>
  <c r="AI85" i="10"/>
  <c r="D112" i="12" l="1"/>
  <c r="D119" i="12"/>
  <c r="D120" i="12"/>
  <c r="V152" i="10"/>
  <c r="U153" i="10"/>
  <c r="U154" i="10" s="1"/>
  <c r="E111" i="12"/>
  <c r="E109" i="12"/>
  <c r="AA124" i="10"/>
  <c r="Z125" i="10"/>
  <c r="Z126" i="10" s="1"/>
  <c r="Y138" i="10"/>
  <c r="X139" i="10"/>
  <c r="X140" i="10" s="1"/>
  <c r="C262" i="10"/>
  <c r="D262" i="10"/>
  <c r="C263" i="10"/>
  <c r="AC110" i="10"/>
  <c r="AB111" i="10"/>
  <c r="AB112" i="10" s="1"/>
  <c r="AE97" i="10"/>
  <c r="AE98" i="10" s="1"/>
  <c r="AF96" i="10"/>
  <c r="M208" i="10"/>
  <c r="L209" i="10"/>
  <c r="L210" i="10" s="1"/>
  <c r="G237" i="10"/>
  <c r="G238" i="10" s="1"/>
  <c r="H236" i="10"/>
  <c r="E251" i="10"/>
  <c r="E252" i="10" s="1"/>
  <c r="F250" i="10"/>
  <c r="J222" i="10"/>
  <c r="I223" i="10"/>
  <c r="I224" i="10" s="1"/>
  <c r="R181" i="10"/>
  <c r="R182" i="10" s="1"/>
  <c r="S180" i="10"/>
  <c r="U166" i="10"/>
  <c r="T167" i="10"/>
  <c r="T168" i="10" s="1"/>
  <c r="O195" i="10"/>
  <c r="O196" i="10" s="1"/>
  <c r="P194" i="10"/>
  <c r="AI89" i="10"/>
  <c r="AI90" i="10" s="1"/>
  <c r="AJ90" i="10" s="1"/>
  <c r="AI87" i="10"/>
  <c r="AJ86" i="10" s="1"/>
  <c r="E112" i="12" l="1"/>
  <c r="E119" i="12"/>
  <c r="E120" i="12"/>
  <c r="V153" i="10"/>
  <c r="V154" i="10" s="1"/>
  <c r="W152" i="10"/>
  <c r="F111" i="12"/>
  <c r="F109" i="12"/>
  <c r="AB124" i="10"/>
  <c r="AA125" i="10"/>
  <c r="AA126" i="10" s="1"/>
  <c r="C264" i="10"/>
  <c r="D264" i="10" s="1"/>
  <c r="D265" i="10" s="1"/>
  <c r="D266" i="10" s="1"/>
  <c r="Y139" i="10"/>
  <c r="Y140" i="10" s="1"/>
  <c r="Z138" i="10"/>
  <c r="AF97" i="10"/>
  <c r="AG96" i="10"/>
  <c r="AC111" i="10"/>
  <c r="AC112" i="10" s="1"/>
  <c r="AD110" i="10"/>
  <c r="H237" i="10"/>
  <c r="H238" i="10" s="1"/>
  <c r="I236" i="10"/>
  <c r="K222" i="10"/>
  <c r="J223" i="10"/>
  <c r="J224" i="10" s="1"/>
  <c r="F251" i="10"/>
  <c r="F252" i="10" s="1"/>
  <c r="G250" i="10"/>
  <c r="N208" i="10"/>
  <c r="M209" i="10"/>
  <c r="M210" i="10" s="1"/>
  <c r="P195" i="10"/>
  <c r="P196" i="10" s="1"/>
  <c r="Q194" i="10"/>
  <c r="V166" i="10"/>
  <c r="U167" i="10"/>
  <c r="U168" i="10" s="1"/>
  <c r="T180" i="10"/>
  <c r="S181" i="10"/>
  <c r="S182" i="10" s="1"/>
  <c r="F119" i="12" l="1"/>
  <c r="F120" i="12"/>
  <c r="X152" i="10"/>
  <c r="W153" i="10"/>
  <c r="W154" i="10" s="1"/>
  <c r="G111" i="12"/>
  <c r="G109" i="12"/>
  <c r="F112" i="12"/>
  <c r="AC124" i="10"/>
  <c r="AB125" i="10"/>
  <c r="AB126" i="10" s="1"/>
  <c r="E264" i="10"/>
  <c r="F264" i="10" s="1"/>
  <c r="C279" i="10"/>
  <c r="C280" i="10" s="1"/>
  <c r="AA138" i="10"/>
  <c r="Z139" i="10"/>
  <c r="Z140" i="10" s="1"/>
  <c r="AD111" i="10"/>
  <c r="AD112" i="10" s="1"/>
  <c r="AE110" i="10"/>
  <c r="AG97" i="10"/>
  <c r="AG98" i="10" s="1"/>
  <c r="AF98" i="10"/>
  <c r="G251" i="10"/>
  <c r="G252" i="10" s="1"/>
  <c r="H250" i="10"/>
  <c r="K223" i="10"/>
  <c r="K224" i="10" s="1"/>
  <c r="L222" i="10"/>
  <c r="I237" i="10"/>
  <c r="I238" i="10" s="1"/>
  <c r="J236" i="10"/>
  <c r="O208" i="10"/>
  <c r="N209" i="10"/>
  <c r="N210" i="10" s="1"/>
  <c r="R194" i="10"/>
  <c r="Q195" i="10"/>
  <c r="Q196" i="10" s="1"/>
  <c r="W166" i="10"/>
  <c r="V167" i="10"/>
  <c r="V168" i="10" s="1"/>
  <c r="T181" i="10"/>
  <c r="T182" i="10" s="1"/>
  <c r="U180" i="10"/>
  <c r="D276" i="10" l="1"/>
  <c r="AI97" i="10"/>
  <c r="G112" i="12"/>
  <c r="G120" i="12"/>
  <c r="G119" i="12"/>
  <c r="E265" i="10"/>
  <c r="E266" i="10" s="1"/>
  <c r="Y152" i="10"/>
  <c r="X153" i="10"/>
  <c r="X154" i="10" s="1"/>
  <c r="H111" i="12"/>
  <c r="H109" i="12"/>
  <c r="AD124" i="10"/>
  <c r="AC125" i="10"/>
  <c r="AC126" i="10" s="1"/>
  <c r="C277" i="10"/>
  <c r="C276" i="10"/>
  <c r="C278" i="10" s="1"/>
  <c r="D278" i="10" s="1"/>
  <c r="E278" i="10" s="1"/>
  <c r="AB138" i="10"/>
  <c r="AA139" i="10"/>
  <c r="AA140" i="10" s="1"/>
  <c r="AI99" i="10"/>
  <c r="AI103" i="10" s="1"/>
  <c r="AF110" i="10"/>
  <c r="AE111" i="10"/>
  <c r="AE112" i="10" s="1"/>
  <c r="M222" i="10"/>
  <c r="L223" i="10"/>
  <c r="L224" i="10" s="1"/>
  <c r="H251" i="10"/>
  <c r="H252" i="10" s="1"/>
  <c r="I250" i="10"/>
  <c r="O209" i="10"/>
  <c r="O210" i="10" s="1"/>
  <c r="P208" i="10"/>
  <c r="K236" i="10"/>
  <c r="J237" i="10"/>
  <c r="J238" i="10" s="1"/>
  <c r="G264" i="10"/>
  <c r="R195" i="10"/>
  <c r="R196" i="10" s="1"/>
  <c r="S194" i="10"/>
  <c r="X166" i="10"/>
  <c r="W167" i="10"/>
  <c r="W168" i="10" s="1"/>
  <c r="V180" i="10"/>
  <c r="U181" i="10"/>
  <c r="U182" i="10" s="1"/>
  <c r="F265" i="10" l="1"/>
  <c r="F266" i="10" s="1"/>
  <c r="AI104" i="10"/>
  <c r="AJ104" i="10" s="1"/>
  <c r="H112" i="12"/>
  <c r="H119" i="12"/>
  <c r="K118" i="12" s="1"/>
  <c r="H120" i="12"/>
  <c r="Z152" i="10"/>
  <c r="Y153" i="10"/>
  <c r="Y154" i="10" s="1"/>
  <c r="I111" i="12"/>
  <c r="I109" i="12"/>
  <c r="AD125" i="10"/>
  <c r="AD126" i="10" s="1"/>
  <c r="AE124" i="10"/>
  <c r="C293" i="10"/>
  <c r="C294" i="10" s="1"/>
  <c r="D279" i="10"/>
  <c r="D280" i="10" s="1"/>
  <c r="AC138" i="10"/>
  <c r="AB139" i="10"/>
  <c r="AB140" i="10" s="1"/>
  <c r="AI101" i="10"/>
  <c r="AJ100" i="10" s="1"/>
  <c r="AF111" i="10"/>
  <c r="AF112" i="10" s="1"/>
  <c r="AG110" i="10"/>
  <c r="Q208" i="10"/>
  <c r="P209" i="10"/>
  <c r="P210" i="10" s="1"/>
  <c r="J250" i="10"/>
  <c r="I251" i="10"/>
  <c r="I252" i="10" s="1"/>
  <c r="G265" i="10"/>
  <c r="G266" i="10" s="1"/>
  <c r="H264" i="10"/>
  <c r="N222" i="10"/>
  <c r="M223" i="10"/>
  <c r="M224" i="10" s="1"/>
  <c r="K237" i="10"/>
  <c r="K238" i="10" s="1"/>
  <c r="L236" i="10"/>
  <c r="F278" i="10"/>
  <c r="S195" i="10"/>
  <c r="S196" i="10" s="1"/>
  <c r="T194" i="10"/>
  <c r="W180" i="10"/>
  <c r="V181" i="10"/>
  <c r="V182" i="10" s="1"/>
  <c r="X167" i="10"/>
  <c r="X168" i="10" s="1"/>
  <c r="Y166" i="10"/>
  <c r="E279" i="10" l="1"/>
  <c r="E280" i="10" s="1"/>
  <c r="I119" i="12"/>
  <c r="I120" i="12"/>
  <c r="Z153" i="10"/>
  <c r="Z154" i="10" s="1"/>
  <c r="AA152" i="10"/>
  <c r="Q10" i="12"/>
  <c r="P10" i="12"/>
  <c r="O13" i="12"/>
  <c r="O10" i="12"/>
  <c r="O11" i="12"/>
  <c r="I112" i="12"/>
  <c r="K111" i="12" s="1"/>
  <c r="K113" i="12"/>
  <c r="AF124" i="10"/>
  <c r="AE125" i="10"/>
  <c r="AE126" i="10" s="1"/>
  <c r="C291" i="10"/>
  <c r="D290" i="10"/>
  <c r="C290" i="10"/>
  <c r="AC139" i="10"/>
  <c r="AC140" i="10" s="1"/>
  <c r="AD138" i="10"/>
  <c r="AG111" i="10"/>
  <c r="H265" i="10"/>
  <c r="H266" i="10" s="1"/>
  <c r="I264" i="10"/>
  <c r="M236" i="10"/>
  <c r="L237" i="10"/>
  <c r="L238" i="10" s="1"/>
  <c r="J251" i="10"/>
  <c r="J252" i="10" s="1"/>
  <c r="K250" i="10"/>
  <c r="G278" i="10"/>
  <c r="O222" i="10"/>
  <c r="N223" i="10"/>
  <c r="N224" i="10" s="1"/>
  <c r="R208" i="10"/>
  <c r="Q209" i="10"/>
  <c r="Q210" i="10" s="1"/>
  <c r="Y167" i="10"/>
  <c r="Y168" i="10" s="1"/>
  <c r="Z166" i="10"/>
  <c r="T195" i="10"/>
  <c r="T196" i="10" s="1"/>
  <c r="U194" i="10"/>
  <c r="W181" i="10"/>
  <c r="W182" i="10" s="1"/>
  <c r="X180" i="10"/>
  <c r="F279" i="10" l="1"/>
  <c r="F280" i="10" s="1"/>
  <c r="C292" i="10"/>
  <c r="D292" i="10" s="1"/>
  <c r="E292" i="10" s="1"/>
  <c r="F292" i="10" s="1"/>
  <c r="O21" i="12"/>
  <c r="O22" i="12"/>
  <c r="AB152" i="10"/>
  <c r="AA153" i="10"/>
  <c r="AA154" i="10" s="1"/>
  <c r="O14" i="12"/>
  <c r="P13" i="12"/>
  <c r="P11" i="12"/>
  <c r="K117" i="12"/>
  <c r="K115" i="12"/>
  <c r="R10" i="12"/>
  <c r="O12" i="12"/>
  <c r="AG124" i="10"/>
  <c r="AF125" i="10"/>
  <c r="AF126" i="10" s="1"/>
  <c r="AD139" i="10"/>
  <c r="AD140" i="10" s="1"/>
  <c r="AE138" i="10"/>
  <c r="AG112" i="10"/>
  <c r="AI111" i="10" s="1"/>
  <c r="AI113" i="10"/>
  <c r="S208" i="10"/>
  <c r="R209" i="10"/>
  <c r="R210" i="10" s="1"/>
  <c r="O223" i="10"/>
  <c r="O224" i="10" s="1"/>
  <c r="P222" i="10"/>
  <c r="N236" i="10"/>
  <c r="M237" i="10"/>
  <c r="M238" i="10" s="1"/>
  <c r="G279" i="10"/>
  <c r="G280" i="10" s="1"/>
  <c r="H278" i="10"/>
  <c r="I265" i="10"/>
  <c r="I266" i="10" s="1"/>
  <c r="J264" i="10"/>
  <c r="L250" i="10"/>
  <c r="K251" i="10"/>
  <c r="K252" i="10" s="1"/>
  <c r="U195" i="10"/>
  <c r="U196" i="10" s="1"/>
  <c r="V194" i="10"/>
  <c r="X181" i="10"/>
  <c r="X182" i="10" s="1"/>
  <c r="Y180" i="10"/>
  <c r="AA166" i="10"/>
  <c r="Z167" i="10"/>
  <c r="Z168" i="10" s="1"/>
  <c r="D293" i="10" l="1"/>
  <c r="D294" i="10" s="1"/>
  <c r="P14" i="12"/>
  <c r="P21" i="12"/>
  <c r="P22" i="12"/>
  <c r="AC152" i="10"/>
  <c r="AB153" i="10"/>
  <c r="AB154" i="10" s="1"/>
  <c r="Q13" i="12"/>
  <c r="Q11" i="12"/>
  <c r="AG125" i="10"/>
  <c r="AF138" i="10"/>
  <c r="AE139" i="10"/>
  <c r="AE140" i="10" s="1"/>
  <c r="AI115" i="10"/>
  <c r="AJ114" i="10" s="1"/>
  <c r="AI117" i="10"/>
  <c r="AI118" i="10" s="1"/>
  <c r="AJ118" i="10" s="1"/>
  <c r="K264" i="10"/>
  <c r="J265" i="10"/>
  <c r="J266" i="10" s="1"/>
  <c r="P223" i="10"/>
  <c r="P224" i="10" s="1"/>
  <c r="Q222" i="10"/>
  <c r="H279" i="10"/>
  <c r="H280" i="10" s="1"/>
  <c r="I278" i="10"/>
  <c r="G292" i="10"/>
  <c r="O236" i="10"/>
  <c r="N237" i="10"/>
  <c r="N238" i="10" s="1"/>
  <c r="S209" i="10"/>
  <c r="S210" i="10" s="1"/>
  <c r="T208" i="10"/>
  <c r="L251" i="10"/>
  <c r="L252" i="10" s="1"/>
  <c r="M250" i="10"/>
  <c r="AB166" i="10"/>
  <c r="AA167" i="10"/>
  <c r="AA168" i="10" s="1"/>
  <c r="Y181" i="10"/>
  <c r="Y182" i="10" s="1"/>
  <c r="Z180" i="10"/>
  <c r="W194" i="10"/>
  <c r="V195" i="10"/>
  <c r="V196" i="10" s="1"/>
  <c r="E293" i="10" l="1"/>
  <c r="Q14" i="12"/>
  <c r="Q21" i="12"/>
  <c r="Q22" i="12"/>
  <c r="AC153" i="10"/>
  <c r="AC154" i="10" s="1"/>
  <c r="AD152" i="10"/>
  <c r="R11" i="12"/>
  <c r="R13" i="12"/>
  <c r="AG126" i="10"/>
  <c r="AI125" i="10" s="1"/>
  <c r="AI127" i="10"/>
  <c r="AF139" i="10"/>
  <c r="AF140" i="10" s="1"/>
  <c r="AG138" i="10"/>
  <c r="J278" i="10"/>
  <c r="I279" i="10"/>
  <c r="I280" i="10" s="1"/>
  <c r="T209" i="10"/>
  <c r="T210" i="10" s="1"/>
  <c r="U208" i="10"/>
  <c r="Q223" i="10"/>
  <c r="Q224" i="10" s="1"/>
  <c r="R222" i="10"/>
  <c r="O237" i="10"/>
  <c r="O238" i="10" s="1"/>
  <c r="P236" i="10"/>
  <c r="N250" i="10"/>
  <c r="M251" i="10"/>
  <c r="M252" i="10" s="1"/>
  <c r="H292" i="10"/>
  <c r="L264" i="10"/>
  <c r="K265" i="10"/>
  <c r="K266" i="10" s="1"/>
  <c r="Z181" i="10"/>
  <c r="Z182" i="10" s="1"/>
  <c r="AA180" i="10"/>
  <c r="AB167" i="10"/>
  <c r="AB168" i="10" s="1"/>
  <c r="AC166" i="10"/>
  <c r="W195" i="10"/>
  <c r="W196" i="10" s="1"/>
  <c r="X194" i="10"/>
  <c r="E294" i="10" l="1"/>
  <c r="F293" i="10"/>
  <c r="R14" i="12"/>
  <c r="R21" i="12"/>
  <c r="R22" i="12"/>
  <c r="AE152" i="10"/>
  <c r="AD153" i="10"/>
  <c r="AD154" i="10" s="1"/>
  <c r="S11" i="12"/>
  <c r="S13" i="12"/>
  <c r="AI131" i="10"/>
  <c r="AI132" i="10" s="1"/>
  <c r="AJ132" i="10" s="1"/>
  <c r="AI129" i="10"/>
  <c r="AJ128" i="10" s="1"/>
  <c r="AG139" i="10"/>
  <c r="S222" i="10"/>
  <c r="R223" i="10"/>
  <c r="R224" i="10" s="1"/>
  <c r="M264" i="10"/>
  <c r="L265" i="10"/>
  <c r="L266" i="10" s="1"/>
  <c r="I292" i="10"/>
  <c r="V208" i="10"/>
  <c r="U209" i="10"/>
  <c r="U210" i="10" s="1"/>
  <c r="O250" i="10"/>
  <c r="N251" i="10"/>
  <c r="N252" i="10" s="1"/>
  <c r="K278" i="10"/>
  <c r="J279" i="10"/>
  <c r="J280" i="10" s="1"/>
  <c r="P237" i="10"/>
  <c r="P238" i="10" s="1"/>
  <c r="Q236" i="10"/>
  <c r="X195" i="10"/>
  <c r="X196" i="10" s="1"/>
  <c r="Y194" i="10"/>
  <c r="AD166" i="10"/>
  <c r="AC167" i="10"/>
  <c r="AC168" i="10" s="1"/>
  <c r="AB180" i="10"/>
  <c r="AA181" i="10"/>
  <c r="AA182" i="10" s="1"/>
  <c r="F294" i="10" l="1"/>
  <c r="G293" i="10"/>
  <c r="S14" i="12"/>
  <c r="S21" i="12"/>
  <c r="S22" i="12"/>
  <c r="AE153" i="10"/>
  <c r="AE154" i="10" s="1"/>
  <c r="AF152" i="10"/>
  <c r="T13" i="12"/>
  <c r="T11" i="12"/>
  <c r="AG140" i="10"/>
  <c r="AI139" i="10" s="1"/>
  <c r="AI141" i="10"/>
  <c r="Q237" i="10"/>
  <c r="Q238" i="10" s="1"/>
  <c r="R236" i="10"/>
  <c r="V209" i="10"/>
  <c r="V210" i="10" s="1"/>
  <c r="W208" i="10"/>
  <c r="J292" i="10"/>
  <c r="L278" i="10"/>
  <c r="K279" i="10"/>
  <c r="K280" i="10" s="1"/>
  <c r="O251" i="10"/>
  <c r="O252" i="10" s="1"/>
  <c r="P250" i="10"/>
  <c r="N264" i="10"/>
  <c r="M265" i="10"/>
  <c r="M266" i="10" s="1"/>
  <c r="T222" i="10"/>
  <c r="S223" i="10"/>
  <c r="S224" i="10" s="1"/>
  <c r="Z194" i="10"/>
  <c r="Y195" i="10"/>
  <c r="Y196" i="10" s="1"/>
  <c r="AC180" i="10"/>
  <c r="AB181" i="10"/>
  <c r="AB182" i="10" s="1"/>
  <c r="AD167" i="10"/>
  <c r="AD168" i="10" s="1"/>
  <c r="AE166" i="10"/>
  <c r="G294" i="10" l="1"/>
  <c r="H293" i="10"/>
  <c r="T14" i="12"/>
  <c r="T21" i="12"/>
  <c r="W20" i="12" s="1"/>
  <c r="T22" i="12"/>
  <c r="AF153" i="10"/>
  <c r="AF154" i="10" s="1"/>
  <c r="AG152" i="10"/>
  <c r="U11" i="12"/>
  <c r="U13" i="12"/>
  <c r="AI143" i="10"/>
  <c r="AJ142" i="10" s="1"/>
  <c r="AI145" i="10"/>
  <c r="AI146" i="10" s="1"/>
  <c r="AJ146" i="10" s="1"/>
  <c r="L279" i="10"/>
  <c r="L280" i="10" s="1"/>
  <c r="M278" i="10"/>
  <c r="K292" i="10"/>
  <c r="X208" i="10"/>
  <c r="W209" i="10"/>
  <c r="W210" i="10" s="1"/>
  <c r="U222" i="10"/>
  <c r="T223" i="10"/>
  <c r="T224" i="10" s="1"/>
  <c r="P251" i="10"/>
  <c r="P252" i="10" s="1"/>
  <c r="Q250" i="10"/>
  <c r="R237" i="10"/>
  <c r="R238" i="10" s="1"/>
  <c r="S236" i="10"/>
  <c r="O264" i="10"/>
  <c r="N265" i="10"/>
  <c r="N266" i="10" s="1"/>
  <c r="AE167" i="10"/>
  <c r="AE168" i="10" s="1"/>
  <c r="AF166" i="10"/>
  <c r="Z195" i="10"/>
  <c r="Z196" i="10" s="1"/>
  <c r="AA194" i="10"/>
  <c r="AC181" i="10"/>
  <c r="AC182" i="10" s="1"/>
  <c r="AD180" i="10"/>
  <c r="H294" i="10" l="1"/>
  <c r="I293" i="10"/>
  <c r="U22" i="12"/>
  <c r="U21" i="12"/>
  <c r="AG153" i="10"/>
  <c r="Q24" i="12"/>
  <c r="U14" i="12"/>
  <c r="W13" i="12" s="1"/>
  <c r="W15" i="12"/>
  <c r="O24" i="12"/>
  <c r="O27" i="12"/>
  <c r="P24" i="12"/>
  <c r="O25" i="12"/>
  <c r="V222" i="10"/>
  <c r="U223" i="10"/>
  <c r="U224" i="10" s="1"/>
  <c r="O265" i="10"/>
  <c r="O266" i="10" s="1"/>
  <c r="P264" i="10"/>
  <c r="X209" i="10"/>
  <c r="X210" i="10" s="1"/>
  <c r="Y208" i="10"/>
  <c r="T236" i="10"/>
  <c r="S237" i="10"/>
  <c r="S238" i="10" s="1"/>
  <c r="L292" i="10"/>
  <c r="Q251" i="10"/>
  <c r="Q252" i="10" s="1"/>
  <c r="R250" i="10"/>
  <c r="M279" i="10"/>
  <c r="M280" i="10" s="1"/>
  <c r="N278" i="10"/>
  <c r="AE180" i="10"/>
  <c r="AD181" i="10"/>
  <c r="AD182" i="10" s="1"/>
  <c r="AA195" i="10"/>
  <c r="AA196" i="10" s="1"/>
  <c r="AB194" i="10"/>
  <c r="AF167" i="10"/>
  <c r="AF168" i="10" s="1"/>
  <c r="AG166" i="10"/>
  <c r="I294" i="10" l="1"/>
  <c r="J293" i="10"/>
  <c r="O36" i="12"/>
  <c r="O35" i="12"/>
  <c r="AG154" i="10"/>
  <c r="AI153" i="10" s="1"/>
  <c r="AI155" i="10"/>
  <c r="P27" i="12"/>
  <c r="P25" i="12"/>
  <c r="O28" i="12"/>
  <c r="R24" i="12"/>
  <c r="O26" i="12"/>
  <c r="W17" i="12"/>
  <c r="W19" i="12"/>
  <c r="AG167" i="10"/>
  <c r="AG168" i="10" s="1"/>
  <c r="AI167" i="10" s="1"/>
  <c r="U236" i="10"/>
  <c r="T237" i="10"/>
  <c r="T238" i="10" s="1"/>
  <c r="O278" i="10"/>
  <c r="N279" i="10"/>
  <c r="N280" i="10" s="1"/>
  <c r="Y209" i="10"/>
  <c r="Y210" i="10" s="1"/>
  <c r="Z208" i="10"/>
  <c r="S250" i="10"/>
  <c r="R251" i="10"/>
  <c r="R252" i="10" s="1"/>
  <c r="Q264" i="10"/>
  <c r="P265" i="10"/>
  <c r="P266" i="10" s="1"/>
  <c r="M292" i="10"/>
  <c r="W222" i="10"/>
  <c r="V223" i="10"/>
  <c r="V224" i="10" s="1"/>
  <c r="AC194" i="10"/>
  <c r="AB195" i="10"/>
  <c r="AB196" i="10" s="1"/>
  <c r="AE181" i="10"/>
  <c r="AE182" i="10" s="1"/>
  <c r="AF180" i="10"/>
  <c r="J294" i="10" l="1"/>
  <c r="K293" i="10"/>
  <c r="AI169" i="10"/>
  <c r="AI171" i="10" s="1"/>
  <c r="AJ170" i="10" s="1"/>
  <c r="P28" i="12"/>
  <c r="P35" i="12"/>
  <c r="P36" i="12"/>
  <c r="AI159" i="10"/>
  <c r="AI160" i="10" s="1"/>
  <c r="AJ160" i="10" s="1"/>
  <c r="AI157" i="10"/>
  <c r="AJ156" i="10" s="1"/>
  <c r="Q27" i="12"/>
  <c r="Q25" i="12"/>
  <c r="T250" i="10"/>
  <c r="S251" i="10"/>
  <c r="S252" i="10" s="1"/>
  <c r="Z209" i="10"/>
  <c r="Z210" i="10" s="1"/>
  <c r="AA208" i="10"/>
  <c r="N292" i="10"/>
  <c r="P278" i="10"/>
  <c r="O279" i="10"/>
  <c r="O280" i="10" s="1"/>
  <c r="W223" i="10"/>
  <c r="W224" i="10" s="1"/>
  <c r="X222" i="10"/>
  <c r="R264" i="10"/>
  <c r="Q265" i="10"/>
  <c r="Q266" i="10" s="1"/>
  <c r="V236" i="10"/>
  <c r="U237" i="10"/>
  <c r="U238" i="10" s="1"/>
  <c r="AF181" i="10"/>
  <c r="AF182" i="10" s="1"/>
  <c r="AG180" i="10"/>
  <c r="AD194" i="10"/>
  <c r="AC195" i="10"/>
  <c r="AC196" i="10" s="1"/>
  <c r="K294" i="10" l="1"/>
  <c r="L293" i="10"/>
  <c r="AI173" i="10"/>
  <c r="AI174" i="10" s="1"/>
  <c r="AJ174" i="10" s="1"/>
  <c r="Q35" i="12"/>
  <c r="Q36" i="12"/>
  <c r="R25" i="12"/>
  <c r="R27" i="12"/>
  <c r="Q28" i="12"/>
  <c r="P279" i="10"/>
  <c r="P280" i="10" s="1"/>
  <c r="Q278" i="10"/>
  <c r="W236" i="10"/>
  <c r="V237" i="10"/>
  <c r="V238" i="10" s="1"/>
  <c r="O292" i="10"/>
  <c r="AB208" i="10"/>
  <c r="AA209" i="10"/>
  <c r="AA210" i="10" s="1"/>
  <c r="X223" i="10"/>
  <c r="X224" i="10" s="1"/>
  <c r="Y222" i="10"/>
  <c r="S264" i="10"/>
  <c r="R265" i="10"/>
  <c r="R266" i="10" s="1"/>
  <c r="U250" i="10"/>
  <c r="T251" i="10"/>
  <c r="T252" i="10" s="1"/>
  <c r="AE194" i="10"/>
  <c r="AD195" i="10"/>
  <c r="AD196" i="10" s="1"/>
  <c r="AG181" i="10"/>
  <c r="AG182" i="10" s="1"/>
  <c r="L294" i="10" l="1"/>
  <c r="M293" i="10"/>
  <c r="R28" i="12"/>
  <c r="R35" i="12"/>
  <c r="R36" i="12"/>
  <c r="S27" i="12"/>
  <c r="S25" i="12"/>
  <c r="AC208" i="10"/>
  <c r="AB209" i="10"/>
  <c r="AB210" i="10" s="1"/>
  <c r="U251" i="10"/>
  <c r="U252" i="10" s="1"/>
  <c r="V250" i="10"/>
  <c r="P292" i="10"/>
  <c r="S265" i="10"/>
  <c r="S266" i="10" s="1"/>
  <c r="T264" i="10"/>
  <c r="W237" i="10"/>
  <c r="W238" i="10" s="1"/>
  <c r="X236" i="10"/>
  <c r="Y223" i="10"/>
  <c r="Y224" i="10" s="1"/>
  <c r="Z222" i="10"/>
  <c r="R278" i="10"/>
  <c r="Q279" i="10"/>
  <c r="Q280" i="10" s="1"/>
  <c r="AI181" i="10"/>
  <c r="AI183" i="10"/>
  <c r="AF194" i="10"/>
  <c r="AE195" i="10"/>
  <c r="AE196" i="10" s="1"/>
  <c r="M294" i="10" l="1"/>
  <c r="N293" i="10"/>
  <c r="S36" i="12"/>
  <c r="S35" i="12"/>
  <c r="T25" i="12"/>
  <c r="T27" i="12"/>
  <c r="S28" i="12"/>
  <c r="X237" i="10"/>
  <c r="X238" i="10" s="1"/>
  <c r="Y236" i="10"/>
  <c r="U264" i="10"/>
  <c r="T265" i="10"/>
  <c r="T266" i="10" s="1"/>
  <c r="Q292" i="10"/>
  <c r="AA222" i="10"/>
  <c r="Z223" i="10"/>
  <c r="Z224" i="10" s="1"/>
  <c r="W250" i="10"/>
  <c r="V251" i="10"/>
  <c r="V252" i="10" s="1"/>
  <c r="S278" i="10"/>
  <c r="R279" i="10"/>
  <c r="R280" i="10" s="1"/>
  <c r="AD208" i="10"/>
  <c r="AC209" i="10"/>
  <c r="AC210" i="10" s="1"/>
  <c r="AF195" i="10"/>
  <c r="AF196" i="10" s="1"/>
  <c r="AG194" i="10"/>
  <c r="AI187" i="10"/>
  <c r="AI188" i="10" s="1"/>
  <c r="AJ188" i="10" s="1"/>
  <c r="AI185" i="10"/>
  <c r="AJ184" i="10" s="1"/>
  <c r="N294" i="10" l="1"/>
  <c r="O293" i="10"/>
  <c r="T28" i="12"/>
  <c r="T35" i="12"/>
  <c r="W34" i="12" s="1"/>
  <c r="T36" i="12"/>
  <c r="U27" i="12"/>
  <c r="U25" i="12"/>
  <c r="W251" i="10"/>
  <c r="W252" i="10" s="1"/>
  <c r="X250" i="10"/>
  <c r="AB222" i="10"/>
  <c r="AA223" i="10"/>
  <c r="AA224" i="10" s="1"/>
  <c r="R292" i="10"/>
  <c r="S279" i="10"/>
  <c r="S280" i="10" s="1"/>
  <c r="T278" i="10"/>
  <c r="V264" i="10"/>
  <c r="U265" i="10"/>
  <c r="U266" i="10" s="1"/>
  <c r="Z236" i="10"/>
  <c r="Y237" i="10"/>
  <c r="Y238" i="10" s="1"/>
  <c r="AD209" i="10"/>
  <c r="AD210" i="10" s="1"/>
  <c r="AE208" i="10"/>
  <c r="AG195" i="10"/>
  <c r="AG196" i="10" s="1"/>
  <c r="O294" i="10" l="1"/>
  <c r="P293" i="10"/>
  <c r="U35" i="12"/>
  <c r="U36" i="12"/>
  <c r="O41" i="12"/>
  <c r="P38" i="12"/>
  <c r="O38" i="12"/>
  <c r="O39" i="12"/>
  <c r="Q38" i="12"/>
  <c r="U28" i="12"/>
  <c r="W27" i="12" s="1"/>
  <c r="W29" i="12"/>
  <c r="W264" i="10"/>
  <c r="V265" i="10"/>
  <c r="V266" i="10" s="1"/>
  <c r="U278" i="10"/>
  <c r="T279" i="10"/>
  <c r="T280" i="10" s="1"/>
  <c r="AE209" i="10"/>
  <c r="AE210" i="10" s="1"/>
  <c r="AF208" i="10"/>
  <c r="S292" i="10"/>
  <c r="Z237" i="10"/>
  <c r="Z238" i="10" s="1"/>
  <c r="AA236" i="10"/>
  <c r="AC222" i="10"/>
  <c r="AB223" i="10"/>
  <c r="AB224" i="10" s="1"/>
  <c r="X251" i="10"/>
  <c r="X252" i="10" s="1"/>
  <c r="Y250" i="10"/>
  <c r="AI195" i="10"/>
  <c r="AI197" i="10"/>
  <c r="P294" i="10" l="1"/>
  <c r="Q293" i="10"/>
  <c r="O49" i="12"/>
  <c r="O50" i="12"/>
  <c r="W31" i="12"/>
  <c r="W33" i="12"/>
  <c r="P39" i="12"/>
  <c r="P41" i="12"/>
  <c r="O40" i="12"/>
  <c r="R38" i="12"/>
  <c r="O42" i="12"/>
  <c r="AB236" i="10"/>
  <c r="AA237" i="10"/>
  <c r="AA238" i="10" s="1"/>
  <c r="T292" i="10"/>
  <c r="Y251" i="10"/>
  <c r="Y252" i="10" s="1"/>
  <c r="Z250" i="10"/>
  <c r="AF209" i="10"/>
  <c r="AF210" i="10" s="1"/>
  <c r="AG208" i="10"/>
  <c r="AD222" i="10"/>
  <c r="AC223" i="10"/>
  <c r="AC224" i="10" s="1"/>
  <c r="V278" i="10"/>
  <c r="U279" i="10"/>
  <c r="U280" i="10" s="1"/>
  <c r="W265" i="10"/>
  <c r="W266" i="10" s="1"/>
  <c r="X264" i="10"/>
  <c r="AI201" i="10"/>
  <c r="AI202" i="10" s="1"/>
  <c r="AJ202" i="10" s="1"/>
  <c r="AI199" i="10"/>
  <c r="AJ198" i="10" s="1"/>
  <c r="Q294" i="10" l="1"/>
  <c r="R293" i="10"/>
  <c r="P42" i="12"/>
  <c r="P50" i="12"/>
  <c r="P49" i="12"/>
  <c r="Q41" i="12"/>
  <c r="Q39" i="12"/>
  <c r="AG209" i="10"/>
  <c r="X265" i="10"/>
  <c r="X266" i="10" s="1"/>
  <c r="Y264" i="10"/>
  <c r="AA250" i="10"/>
  <c r="Z251" i="10"/>
  <c r="Z252" i="10" s="1"/>
  <c r="W278" i="10"/>
  <c r="V279" i="10"/>
  <c r="V280" i="10" s="1"/>
  <c r="U292" i="10"/>
  <c r="AE222" i="10"/>
  <c r="AD223" i="10"/>
  <c r="AD224" i="10" s="1"/>
  <c r="AC236" i="10"/>
  <c r="AB237" i="10"/>
  <c r="AB238" i="10" s="1"/>
  <c r="R294" i="10" l="1"/>
  <c r="S293" i="10"/>
  <c r="Q42" i="12"/>
  <c r="Q49" i="12"/>
  <c r="Q50" i="12"/>
  <c r="R39" i="12"/>
  <c r="R41" i="12"/>
  <c r="AI209" i="10"/>
  <c r="AG210" i="10"/>
  <c r="AE223" i="10"/>
  <c r="AE224" i="10" s="1"/>
  <c r="AF222" i="10"/>
  <c r="X278" i="10"/>
  <c r="W279" i="10"/>
  <c r="W280" i="10" s="1"/>
  <c r="AD236" i="10"/>
  <c r="AC237" i="10"/>
  <c r="AC238" i="10" s="1"/>
  <c r="AB250" i="10"/>
  <c r="AA251" i="10"/>
  <c r="AA252" i="10" s="1"/>
  <c r="Y265" i="10"/>
  <c r="Y266" i="10" s="1"/>
  <c r="Z264" i="10"/>
  <c r="V292" i="10"/>
  <c r="AI211" i="10"/>
  <c r="S294" i="10" l="1"/>
  <c r="T293" i="10"/>
  <c r="R49" i="12"/>
  <c r="R50" i="12"/>
  <c r="R42" i="12"/>
  <c r="S41" i="12"/>
  <c r="S39" i="12"/>
  <c r="AC250" i="10"/>
  <c r="AB251" i="10"/>
  <c r="AB252" i="10" s="1"/>
  <c r="AI215" i="10"/>
  <c r="AI216" i="10" s="1"/>
  <c r="AJ216" i="10" s="1"/>
  <c r="AI213" i="10"/>
  <c r="AJ212" i="10" s="1"/>
  <c r="AE236" i="10"/>
  <c r="AD237" i="10"/>
  <c r="AD238" i="10" s="1"/>
  <c r="X279" i="10"/>
  <c r="X280" i="10" s="1"/>
  <c r="Y278" i="10"/>
  <c r="W292" i="10"/>
  <c r="AA264" i="10"/>
  <c r="Z265" i="10"/>
  <c r="Z266" i="10" s="1"/>
  <c r="AF223" i="10"/>
  <c r="AF224" i="10" s="1"/>
  <c r="AG222" i="10"/>
  <c r="T294" i="10" l="1"/>
  <c r="U293" i="10"/>
  <c r="S42" i="12"/>
  <c r="S49" i="12"/>
  <c r="S50" i="12"/>
  <c r="T41" i="12"/>
  <c r="T39" i="12"/>
  <c r="AG223" i="10"/>
  <c r="AG224" i="10" s="1"/>
  <c r="Z278" i="10"/>
  <c r="Y279" i="10"/>
  <c r="Y280" i="10" s="1"/>
  <c r="AE237" i="10"/>
  <c r="AE238" i="10" s="1"/>
  <c r="AF236" i="10"/>
  <c r="AB264" i="10"/>
  <c r="AA265" i="10"/>
  <c r="AA266" i="10" s="1"/>
  <c r="X292" i="10"/>
  <c r="AD250" i="10"/>
  <c r="AC251" i="10"/>
  <c r="AC252" i="10" s="1"/>
  <c r="U294" i="10" l="1"/>
  <c r="V293" i="10"/>
  <c r="T42" i="12"/>
  <c r="T50" i="12"/>
  <c r="T49" i="12"/>
  <c r="W48" i="12" s="1"/>
  <c r="U41" i="12"/>
  <c r="U39" i="12"/>
  <c r="AE250" i="10"/>
  <c r="AD251" i="10"/>
  <c r="AD252" i="10" s="1"/>
  <c r="AA278" i="10"/>
  <c r="Z279" i="10"/>
  <c r="Z280" i="10" s="1"/>
  <c r="AC264" i="10"/>
  <c r="AB265" i="10"/>
  <c r="AB266" i="10" s="1"/>
  <c r="AF237" i="10"/>
  <c r="AF238" i="10" s="1"/>
  <c r="AG236" i="10"/>
  <c r="Y292" i="10"/>
  <c r="AI223" i="10"/>
  <c r="AI225" i="10"/>
  <c r="V294" i="10" l="1"/>
  <c r="W293" i="10"/>
  <c r="U49" i="12"/>
  <c r="U50" i="12"/>
  <c r="O55" i="12"/>
  <c r="P52" i="12"/>
  <c r="O53" i="12"/>
  <c r="O52" i="12"/>
  <c r="Q52" i="12"/>
  <c r="U42" i="12"/>
  <c r="W41" i="12" s="1"/>
  <c r="W43" i="12"/>
  <c r="AG237" i="10"/>
  <c r="AG238" i="10" s="1"/>
  <c r="AI229" i="10"/>
  <c r="AI230" i="10" s="1"/>
  <c r="AJ230" i="10" s="1"/>
  <c r="AI227" i="10"/>
  <c r="AJ226" i="10" s="1"/>
  <c r="AD264" i="10"/>
  <c r="AC265" i="10"/>
  <c r="AC266" i="10" s="1"/>
  <c r="AA279" i="10"/>
  <c r="AA280" i="10" s="1"/>
  <c r="AB278" i="10"/>
  <c r="Z292" i="10"/>
  <c r="AE251" i="10"/>
  <c r="AE252" i="10" s="1"/>
  <c r="AF250" i="10"/>
  <c r="W294" i="10" l="1"/>
  <c r="X293" i="10"/>
  <c r="O63" i="12"/>
  <c r="O64" i="12"/>
  <c r="W45" i="12"/>
  <c r="W47" i="12"/>
  <c r="O54" i="12"/>
  <c r="R52" i="12"/>
  <c r="P53" i="12"/>
  <c r="P55" i="12"/>
  <c r="O56" i="12"/>
  <c r="AC278" i="10"/>
  <c r="AB279" i="10"/>
  <c r="AB280" i="10" s="1"/>
  <c r="AE264" i="10"/>
  <c r="AD265" i="10"/>
  <c r="AD266" i="10" s="1"/>
  <c r="AF251" i="10"/>
  <c r="AF252" i="10" s="1"/>
  <c r="AG250" i="10"/>
  <c r="AA292" i="10"/>
  <c r="AI237" i="10"/>
  <c r="AI239" i="10"/>
  <c r="X294" i="10" l="1"/>
  <c r="Y293" i="10"/>
  <c r="P56" i="12"/>
  <c r="P63" i="12"/>
  <c r="P64" i="12"/>
  <c r="Q53" i="12"/>
  <c r="Q55" i="12"/>
  <c r="AG251" i="10"/>
  <c r="AG252" i="10" s="1"/>
  <c r="AI251" i="10" s="1"/>
  <c r="AI241" i="10"/>
  <c r="AJ240" i="10" s="1"/>
  <c r="AI243" i="10"/>
  <c r="AI244" i="10" s="1"/>
  <c r="AJ244" i="10" s="1"/>
  <c r="AB292" i="10"/>
  <c r="AE265" i="10"/>
  <c r="AE266" i="10" s="1"/>
  <c r="AF264" i="10"/>
  <c r="AC279" i="10"/>
  <c r="AC280" i="10" s="1"/>
  <c r="AD278" i="10"/>
  <c r="Y294" i="10" l="1"/>
  <c r="Z293" i="10"/>
  <c r="Q56" i="12"/>
  <c r="Q63" i="12"/>
  <c r="Q64" i="12"/>
  <c r="R55" i="12"/>
  <c r="R53" i="12"/>
  <c r="AI253" i="10"/>
  <c r="AI255" i="10" s="1"/>
  <c r="AJ254" i="10" s="1"/>
  <c r="AF265" i="10"/>
  <c r="AF266" i="10" s="1"/>
  <c r="AG264" i="10"/>
  <c r="AC292" i="10"/>
  <c r="AE278" i="10"/>
  <c r="AD279" i="10"/>
  <c r="AD280" i="10" s="1"/>
  <c r="Z294" i="10" l="1"/>
  <c r="AA293" i="10"/>
  <c r="R64" i="12"/>
  <c r="R63" i="12"/>
  <c r="S55" i="12"/>
  <c r="S53" i="12"/>
  <c r="R56" i="12"/>
  <c r="AI257" i="10"/>
  <c r="AI258" i="10" s="1"/>
  <c r="AJ258" i="10" s="1"/>
  <c r="AE279" i="10"/>
  <c r="AE280" i="10" s="1"/>
  <c r="AF278" i="10"/>
  <c r="AD292" i="10"/>
  <c r="AG265" i="10"/>
  <c r="AG266" i="10" s="1"/>
  <c r="AA294" i="10" l="1"/>
  <c r="AB293" i="10"/>
  <c r="S56" i="12"/>
  <c r="S63" i="12"/>
  <c r="S64" i="12"/>
  <c r="T53" i="12"/>
  <c r="T55" i="12"/>
  <c r="AI265" i="10"/>
  <c r="AI267" i="10"/>
  <c r="AE292" i="10"/>
  <c r="AF279" i="10"/>
  <c r="AF280" i="10" s="1"/>
  <c r="AG278" i="10"/>
  <c r="AB294" i="10" l="1"/>
  <c r="AC293" i="10"/>
  <c r="T56" i="12"/>
  <c r="T64" i="12"/>
  <c r="T63" i="12"/>
  <c r="W62" i="12" s="1"/>
  <c r="U55" i="12"/>
  <c r="U53" i="12"/>
  <c r="AG279" i="10"/>
  <c r="AG280" i="10" s="1"/>
  <c r="AF292" i="10"/>
  <c r="AI271" i="10"/>
  <c r="AI272" i="10" s="1"/>
  <c r="AJ272" i="10" s="1"/>
  <c r="AI269" i="10"/>
  <c r="AJ268" i="10" s="1"/>
  <c r="AC294" i="10" l="1"/>
  <c r="AD293" i="10"/>
  <c r="U63" i="12"/>
  <c r="U64" i="12"/>
  <c r="O66" i="12"/>
  <c r="O69" i="12"/>
  <c r="O67" i="12"/>
  <c r="P66" i="12"/>
  <c r="Q66" i="12"/>
  <c r="U56" i="12"/>
  <c r="W55" i="12" s="1"/>
  <c r="W57" i="12"/>
  <c r="AG292" i="10"/>
  <c r="AI279" i="10"/>
  <c r="AI281" i="10"/>
  <c r="AD294" i="10" l="1"/>
  <c r="AE293" i="10"/>
  <c r="O77" i="12"/>
  <c r="O78" i="12"/>
  <c r="W61" i="12"/>
  <c r="W59" i="12"/>
  <c r="O70" i="12"/>
  <c r="P69" i="12"/>
  <c r="P67" i="12"/>
  <c r="R66" i="12"/>
  <c r="O68" i="12"/>
  <c r="AI285" i="10"/>
  <c r="AI286" i="10" s="1"/>
  <c r="AJ286" i="10" s="1"/>
  <c r="AI283" i="10"/>
  <c r="AJ282" i="10" s="1"/>
  <c r="AE294" i="10" l="1"/>
  <c r="AF293" i="10"/>
  <c r="P70" i="12"/>
  <c r="P78" i="12"/>
  <c r="P77" i="12"/>
  <c r="Q69" i="12"/>
  <c r="Q67" i="12"/>
  <c r="AF294" i="10" l="1"/>
  <c r="AG293" i="10"/>
  <c r="Q70" i="12"/>
  <c r="Q77" i="12"/>
  <c r="Q78" i="12"/>
  <c r="R67" i="12"/>
  <c r="R69" i="12"/>
  <c r="AG294" i="10" l="1"/>
  <c r="AI293" i="10" s="1"/>
  <c r="AI295" i="10"/>
  <c r="R78" i="12"/>
  <c r="R77" i="12"/>
  <c r="R70" i="12"/>
  <c r="S69" i="12"/>
  <c r="S67" i="12"/>
  <c r="AI15" i="10"/>
  <c r="AI297" i="10" l="1"/>
  <c r="AJ296" i="10" s="1"/>
  <c r="AI299" i="10"/>
  <c r="AI300" i="10" s="1"/>
  <c r="AJ300" i="10" s="1"/>
  <c r="S70" i="12"/>
  <c r="S77" i="12"/>
  <c r="S78" i="12"/>
  <c r="T67" i="12"/>
  <c r="T69" i="12"/>
  <c r="AI13" i="10"/>
  <c r="AI17" i="10"/>
  <c r="U6" i="10"/>
  <c r="Y6" i="10" s="1"/>
  <c r="AI19" i="10"/>
  <c r="T70" i="12" l="1"/>
  <c r="T78" i="12"/>
  <c r="T77" i="12"/>
  <c r="W76" i="12" s="1"/>
  <c r="U69" i="12"/>
  <c r="U67" i="12"/>
  <c r="AJ16" i="10"/>
  <c r="AI20" i="10"/>
  <c r="U77" i="12" l="1"/>
  <c r="U78" i="12"/>
  <c r="O80" i="12"/>
  <c r="P80" i="12"/>
  <c r="O81" i="12"/>
  <c r="O83" i="12"/>
  <c r="Q80" i="12"/>
  <c r="U70" i="12"/>
  <c r="W69" i="12" s="1"/>
  <c r="W71" i="12"/>
  <c r="AJ20" i="10"/>
  <c r="AI27" i="10"/>
  <c r="U7" i="10"/>
  <c r="Y7" i="10" s="1"/>
  <c r="O91" i="12" l="1"/>
  <c r="O92" i="12"/>
  <c r="P83" i="12"/>
  <c r="P81" i="12"/>
  <c r="W75" i="12"/>
  <c r="W73" i="12"/>
  <c r="O84" i="12"/>
  <c r="O82" i="12"/>
  <c r="R80" i="12"/>
  <c r="AI34" i="10"/>
  <c r="AG7" i="10" s="1"/>
  <c r="AJ30" i="10"/>
  <c r="P84" i="12" l="1"/>
  <c r="P92" i="12"/>
  <c r="P91" i="12"/>
  <c r="Q81" i="12"/>
  <c r="Q83" i="12"/>
  <c r="AJ34" i="10"/>
  <c r="AG5" i="10"/>
  <c r="Q91" i="12" l="1"/>
  <c r="Q92" i="12"/>
  <c r="Q84" i="12"/>
  <c r="R81" i="12"/>
  <c r="R83" i="12"/>
  <c r="R84" i="12" l="1"/>
  <c r="R92" i="12"/>
  <c r="R91" i="12"/>
  <c r="S83" i="12"/>
  <c r="S81" i="12"/>
  <c r="S84" i="12" l="1"/>
  <c r="S91" i="12"/>
  <c r="S92" i="12"/>
  <c r="T81" i="12"/>
  <c r="T83" i="12"/>
  <c r="T84" i="12" l="1"/>
  <c r="T91" i="12"/>
  <c r="W90" i="12" s="1"/>
  <c r="T92" i="12"/>
  <c r="U81" i="12"/>
  <c r="U83" i="12"/>
  <c r="U91" i="12" l="1"/>
  <c r="U92" i="12"/>
  <c r="Q94" i="12"/>
  <c r="U84" i="12"/>
  <c r="W83" i="12" s="1"/>
  <c r="W85" i="12"/>
  <c r="P94" i="12"/>
  <c r="O95" i="12"/>
  <c r="O94" i="12"/>
  <c r="O97" i="12"/>
  <c r="O105" i="12" l="1"/>
  <c r="O106" i="12"/>
  <c r="O98" i="12"/>
  <c r="O96" i="12"/>
  <c r="R94" i="12"/>
  <c r="P97" i="12"/>
  <c r="P95" i="12"/>
  <c r="W89" i="12"/>
  <c r="W87" i="12"/>
  <c r="P98" i="12" l="1"/>
  <c r="P106" i="12"/>
  <c r="P105" i="12"/>
  <c r="Q95" i="12"/>
  <c r="Q97" i="12"/>
  <c r="Q98" i="12" l="1"/>
  <c r="Q105" i="12"/>
  <c r="Q106" i="12"/>
  <c r="R95" i="12"/>
  <c r="R97" i="12"/>
  <c r="R105" i="12" l="1"/>
  <c r="R106" i="12"/>
  <c r="R98" i="12"/>
  <c r="S97" i="12"/>
  <c r="S95" i="12"/>
  <c r="S98" i="12" l="1"/>
  <c r="S105" i="12"/>
  <c r="S106" i="12"/>
  <c r="T97" i="12"/>
  <c r="T95" i="12"/>
  <c r="T98" i="12" l="1"/>
  <c r="T106" i="12"/>
  <c r="T105" i="12"/>
  <c r="W104" i="12" s="1"/>
  <c r="U97" i="12"/>
  <c r="U95" i="12"/>
  <c r="U105" i="12" l="1"/>
  <c r="U106" i="12"/>
  <c r="P108" i="12"/>
  <c r="O108" i="12"/>
  <c r="O111" i="12"/>
  <c r="O109" i="12"/>
  <c r="Q108" i="12"/>
  <c r="U98" i="12"/>
  <c r="W97" i="12" s="1"/>
  <c r="W99" i="12"/>
  <c r="O119" i="12" l="1"/>
  <c r="O120" i="12"/>
  <c r="W101" i="12"/>
  <c r="W103" i="12"/>
  <c r="P111" i="12"/>
  <c r="P109" i="12"/>
  <c r="O112" i="12"/>
  <c r="O110" i="12"/>
  <c r="R108" i="12"/>
  <c r="P112" i="12" l="1"/>
  <c r="P119" i="12"/>
  <c r="P120" i="12"/>
  <c r="Q111" i="12"/>
  <c r="Q109" i="12"/>
  <c r="Q119" i="12" l="1"/>
  <c r="Q120" i="12"/>
  <c r="R111" i="12"/>
  <c r="R109" i="12"/>
  <c r="Q112" i="12"/>
  <c r="R112" i="12" l="1"/>
  <c r="R120" i="12"/>
  <c r="R119" i="12"/>
  <c r="S111" i="12"/>
  <c r="S109" i="12"/>
  <c r="S119" i="12" l="1"/>
  <c r="S120" i="12"/>
  <c r="T111" i="12"/>
  <c r="T109" i="12"/>
  <c r="S112" i="12"/>
  <c r="T112" i="12" l="1"/>
  <c r="T120" i="12"/>
  <c r="T119" i="12"/>
  <c r="W118" i="12" s="1"/>
  <c r="U111" i="12"/>
  <c r="U109" i="12"/>
  <c r="U119" i="12" l="1"/>
  <c r="U120" i="12"/>
  <c r="AD10" i="12"/>
  <c r="AB10" i="12"/>
  <c r="AB11" i="12"/>
  <c r="AC10" i="12"/>
  <c r="AB13" i="12"/>
  <c r="U112" i="12"/>
  <c r="W111" i="12" s="1"/>
  <c r="W113" i="12"/>
  <c r="AB22" i="12" l="1"/>
  <c r="AB21" i="12"/>
  <c r="AB14" i="12"/>
  <c r="AB12" i="12"/>
  <c r="AE10" i="12"/>
  <c r="W115" i="12"/>
  <c r="W117" i="12"/>
  <c r="AC13" i="12"/>
  <c r="AC11" i="12"/>
  <c r="AC14" i="12" l="1"/>
  <c r="AC21" i="12"/>
  <c r="AC22" i="12"/>
  <c r="AD13" i="12"/>
  <c r="AD11" i="12"/>
  <c r="AD14" i="12" l="1"/>
  <c r="AD21" i="12"/>
  <c r="AD22" i="12"/>
  <c r="AE13" i="12"/>
  <c r="AE11" i="12"/>
  <c r="AE14" i="12" l="1"/>
  <c r="AE21" i="12"/>
  <c r="AE22" i="12"/>
  <c r="AF11" i="12"/>
  <c r="AF13" i="12"/>
  <c r="AF14" i="12" l="1"/>
  <c r="AF21" i="12"/>
  <c r="AF22" i="12"/>
  <c r="AG11" i="12"/>
  <c r="AG13" i="12"/>
  <c r="AG14" i="12" l="1"/>
  <c r="AG21" i="12"/>
  <c r="AJ20" i="12" s="1"/>
  <c r="AG22" i="12"/>
  <c r="AH13" i="12"/>
  <c r="AH11" i="12"/>
  <c r="AH21" i="12" l="1"/>
  <c r="AH22" i="12"/>
  <c r="AB24" i="12"/>
  <c r="AB27" i="12"/>
  <c r="AB25" i="12"/>
  <c r="AC24" i="12"/>
  <c r="AH14" i="12"/>
  <c r="AJ13" i="12" s="1"/>
  <c r="AD24" i="12"/>
  <c r="AJ15" i="12"/>
  <c r="AB36" i="12" l="1"/>
  <c r="AB35" i="12"/>
  <c r="AJ19" i="12"/>
  <c r="AJ17" i="12"/>
  <c r="AB28" i="12"/>
  <c r="AC27" i="12"/>
  <c r="AC25" i="12"/>
  <c r="AB26" i="12"/>
  <c r="AE24" i="12"/>
  <c r="AC28" i="12" l="1"/>
  <c r="AC36" i="12"/>
  <c r="AC35" i="12"/>
  <c r="AD27" i="12"/>
  <c r="AD25" i="12"/>
  <c r="AD28" i="12" l="1"/>
  <c r="AD35" i="12"/>
  <c r="AD36" i="12"/>
  <c r="AE27" i="12"/>
  <c r="AE25" i="12"/>
  <c r="AE35" i="12" l="1"/>
  <c r="AE36" i="12"/>
  <c r="AF27" i="12"/>
  <c r="AF25" i="12"/>
  <c r="AE28" i="12"/>
  <c r="AF28" i="12" l="1"/>
  <c r="AF35" i="12"/>
  <c r="AF36" i="12"/>
  <c r="AG27" i="12"/>
  <c r="AG25" i="12"/>
  <c r="AG28" i="12" l="1"/>
  <c r="AG35" i="12"/>
  <c r="AJ34" i="12" s="1"/>
  <c r="AG36" i="12"/>
  <c r="AH27" i="12"/>
  <c r="AH25" i="12"/>
  <c r="AH36" i="12" l="1"/>
  <c r="AH35" i="12"/>
  <c r="AB41" i="12"/>
  <c r="AB38" i="12"/>
  <c r="AB39" i="12"/>
  <c r="AC38" i="12"/>
  <c r="AH28" i="12"/>
  <c r="AJ27" i="12" s="1"/>
  <c r="AD38" i="12"/>
  <c r="AJ29" i="12"/>
  <c r="AB49" i="12" l="1"/>
  <c r="AB50" i="12"/>
  <c r="AB40" i="12"/>
  <c r="AE38" i="12"/>
  <c r="AJ31" i="12"/>
  <c r="AJ33" i="12"/>
  <c r="AC39" i="12"/>
  <c r="AC41" i="12"/>
  <c r="AB42" i="12"/>
  <c r="AC42" i="12" l="1"/>
  <c r="AC49" i="12"/>
  <c r="AC50" i="12"/>
  <c r="AD39" i="12"/>
  <c r="AD41" i="12"/>
  <c r="AD42" i="12" l="1"/>
  <c r="AD49" i="12"/>
  <c r="AD50" i="12"/>
  <c r="AE39" i="12"/>
  <c r="AE41" i="12"/>
  <c r="AE50" i="12" l="1"/>
  <c r="AE49" i="12"/>
  <c r="AE42" i="12"/>
  <c r="AF41" i="12"/>
  <c r="AF39" i="12"/>
  <c r="AF42" i="12" l="1"/>
  <c r="AF49" i="12"/>
  <c r="AF50" i="12"/>
  <c r="AG41" i="12"/>
  <c r="AG39" i="12"/>
  <c r="AG42" i="12" l="1"/>
  <c r="AG49" i="12"/>
  <c r="AJ48" i="12" s="1"/>
  <c r="AG50" i="12"/>
  <c r="AH41" i="12"/>
  <c r="AH39" i="12"/>
  <c r="AH49" i="12" l="1"/>
  <c r="AH50" i="12"/>
  <c r="AB55" i="12"/>
  <c r="AB52" i="12"/>
  <c r="AB53" i="12"/>
  <c r="AC52" i="12"/>
  <c r="AH42" i="12"/>
  <c r="AJ41" i="12" s="1"/>
  <c r="AD52" i="12"/>
  <c r="AJ43" i="12"/>
  <c r="AB63" i="12" l="1"/>
  <c r="AB64" i="12"/>
  <c r="AJ47" i="12"/>
  <c r="AJ45" i="12"/>
  <c r="AB54" i="12"/>
  <c r="AE52" i="12"/>
  <c r="AC55" i="12"/>
  <c r="AC53" i="12"/>
  <c r="AB56" i="12"/>
  <c r="AC56" i="12" l="1"/>
  <c r="AC64" i="12"/>
  <c r="AC63" i="12"/>
  <c r="AD53" i="12"/>
  <c r="AD55" i="12"/>
  <c r="AD56" i="12" l="1"/>
  <c r="AD63" i="12"/>
  <c r="AD64" i="12"/>
  <c r="AE55" i="12"/>
  <c r="AE53" i="12"/>
  <c r="AE63" i="12" l="1"/>
  <c r="AE64" i="12"/>
  <c r="AF55" i="12"/>
  <c r="AF53" i="12"/>
  <c r="AE56" i="12"/>
  <c r="AF56" i="12" l="1"/>
  <c r="AF63" i="12"/>
  <c r="AF64" i="12"/>
  <c r="AG55" i="12"/>
  <c r="AG53" i="12"/>
  <c r="AG56" i="12" l="1"/>
  <c r="AG64" i="12"/>
  <c r="AG63" i="12"/>
  <c r="AJ62" i="12" s="1"/>
  <c r="AH53" i="12"/>
  <c r="AH55" i="12"/>
  <c r="AH63" i="12" l="1"/>
  <c r="AH64" i="12"/>
  <c r="AD66" i="12"/>
  <c r="AH56" i="12"/>
  <c r="AJ55" i="12" s="1"/>
  <c r="AJ57" i="12"/>
  <c r="AB66" i="12"/>
  <c r="AB67" i="12"/>
  <c r="AB69" i="12"/>
  <c r="AC66" i="12"/>
  <c r="AB77" i="12" l="1"/>
  <c r="AB78" i="12"/>
  <c r="AC69" i="12"/>
  <c r="AC67" i="12"/>
  <c r="AB70" i="12"/>
  <c r="AE66" i="12"/>
  <c r="AB68" i="12"/>
  <c r="AJ59" i="12"/>
  <c r="AJ61" i="12"/>
  <c r="AC70" i="12" l="1"/>
  <c r="AC77" i="12"/>
  <c r="AC78" i="12"/>
  <c r="AD69" i="12"/>
  <c r="AD67" i="12"/>
  <c r="AD77" i="12" l="1"/>
  <c r="AD78" i="12"/>
  <c r="AE69" i="12"/>
  <c r="AE67" i="12"/>
  <c r="AD70" i="12"/>
  <c r="AE70" i="12" l="1"/>
  <c r="AE78" i="12"/>
  <c r="AE77" i="12"/>
  <c r="AF69" i="12"/>
  <c r="AF67" i="12"/>
  <c r="AF77" i="12" l="1"/>
  <c r="AF78" i="12"/>
  <c r="AG67" i="12"/>
  <c r="AG69" i="12"/>
  <c r="AF70" i="12"/>
  <c r="AG70" i="12" l="1"/>
  <c r="AG78" i="12"/>
  <c r="AG77" i="12"/>
  <c r="AJ76" i="12" s="1"/>
  <c r="AH67" i="12"/>
  <c r="AH69" i="12"/>
  <c r="AH77" i="12" l="1"/>
  <c r="AH78" i="12"/>
  <c r="AD80" i="12"/>
  <c r="AH70" i="12"/>
  <c r="AJ69" i="12" s="1"/>
  <c r="AJ71" i="12"/>
  <c r="AB81" i="12"/>
  <c r="AC80" i="12"/>
  <c r="AB83" i="12"/>
  <c r="AB80" i="12"/>
  <c r="AB91" i="12" l="1"/>
  <c r="AB92" i="12"/>
  <c r="AE80" i="12"/>
  <c r="AB82" i="12"/>
  <c r="AB84" i="12"/>
  <c r="AC83" i="12"/>
  <c r="AC81" i="12"/>
  <c r="AJ75" i="12"/>
  <c r="AJ73" i="12"/>
  <c r="AC84" i="12" l="1"/>
  <c r="AC92" i="12"/>
  <c r="AC91" i="12"/>
  <c r="AD81" i="12"/>
  <c r="AD83" i="12"/>
  <c r="AD84" i="12" l="1"/>
  <c r="AD91" i="12"/>
  <c r="AD92" i="12"/>
  <c r="AE81" i="12"/>
  <c r="AE83" i="12"/>
  <c r="AE92" i="12" l="1"/>
  <c r="AE91" i="12"/>
  <c r="AE84" i="12"/>
  <c r="AF81" i="12"/>
  <c r="AF83" i="12"/>
  <c r="AF84" i="12" l="1"/>
  <c r="AF91" i="12"/>
  <c r="AF92" i="12"/>
  <c r="AG81" i="12"/>
  <c r="AG83" i="12"/>
  <c r="AG84" i="12" l="1"/>
  <c r="AG92" i="12"/>
  <c r="AG91" i="12"/>
  <c r="AJ90" i="12" s="1"/>
  <c r="AH81" i="12"/>
  <c r="AH83" i="12"/>
  <c r="AH91" i="12" l="1"/>
  <c r="AH92" i="12"/>
  <c r="AH84" i="12"/>
  <c r="AJ83" i="12" s="1"/>
  <c r="AJ85" i="12"/>
  <c r="AB95" i="12"/>
  <c r="AC94" i="12"/>
  <c r="AB97" i="12"/>
  <c r="AD94" i="12"/>
  <c r="AB94" i="12"/>
  <c r="AB105" i="12" l="1"/>
  <c r="AB106" i="12"/>
  <c r="AC97" i="12"/>
  <c r="AC95" i="12"/>
  <c r="AB96" i="12"/>
  <c r="AE94" i="12"/>
  <c r="AB98" i="12"/>
  <c r="AJ89" i="12"/>
  <c r="AJ87" i="12"/>
  <c r="AC98" i="12" l="1"/>
  <c r="AC106" i="12"/>
  <c r="AC105" i="12"/>
  <c r="AD97" i="12"/>
  <c r="AD95" i="12"/>
  <c r="AD105" i="12" l="1"/>
  <c r="AD106" i="12"/>
  <c r="AE95" i="12"/>
  <c r="AE97" i="12"/>
  <c r="AD98" i="12"/>
  <c r="AE98" i="12" l="1"/>
  <c r="AE106" i="12"/>
  <c r="AE105" i="12"/>
  <c r="AF95" i="12"/>
  <c r="AF97" i="12"/>
  <c r="AF105" i="12" l="1"/>
  <c r="AF106" i="12"/>
  <c r="AF98" i="12"/>
  <c r="AG97" i="12"/>
  <c r="AG95" i="12"/>
  <c r="AG98" i="12" l="1"/>
  <c r="AG105" i="12"/>
  <c r="AJ104" i="12" s="1"/>
  <c r="AG106" i="12"/>
  <c r="AH97" i="12"/>
  <c r="AH95" i="12"/>
  <c r="AH105" i="12" l="1"/>
  <c r="AH106" i="12"/>
  <c r="AB109" i="12"/>
  <c r="AC108" i="12"/>
  <c r="AB108" i="12"/>
  <c r="AB111" i="12"/>
  <c r="AH98" i="12"/>
  <c r="AJ97" i="12" s="1"/>
  <c r="AD108" i="12"/>
  <c r="AJ99" i="12"/>
  <c r="AB119" i="12" l="1"/>
  <c r="AB120" i="12"/>
  <c r="AJ101" i="12"/>
  <c r="AJ103" i="12"/>
  <c r="AB112" i="12"/>
  <c r="AE108" i="12"/>
  <c r="AB110" i="12"/>
  <c r="AC111" i="12"/>
  <c r="AC109" i="12"/>
  <c r="AC112" i="12" l="1"/>
  <c r="AC120" i="12"/>
  <c r="AC119" i="12"/>
  <c r="AD111" i="12"/>
  <c r="AD109" i="12"/>
  <c r="AD112" i="12" l="1"/>
  <c r="AD119" i="12"/>
  <c r="AD120" i="12"/>
  <c r="AE111" i="12"/>
  <c r="AE109" i="12"/>
  <c r="AE119" i="12" l="1"/>
  <c r="AE120" i="12"/>
  <c r="AF111" i="12"/>
  <c r="AF109" i="12"/>
  <c r="AE112" i="12"/>
  <c r="AF112" i="12" l="1"/>
  <c r="AF119" i="12"/>
  <c r="AF120" i="12"/>
  <c r="AG111" i="12"/>
  <c r="AG109" i="12"/>
  <c r="AG112" i="12" l="1"/>
  <c r="AG120" i="12"/>
  <c r="AG119" i="12"/>
  <c r="AJ118" i="12" s="1"/>
  <c r="AH111" i="12"/>
  <c r="AH109" i="12"/>
  <c r="AH119" i="12" l="1"/>
  <c r="AH120" i="12"/>
  <c r="AP10" i="12"/>
  <c r="AO10" i="12"/>
  <c r="AN10" i="12"/>
  <c r="AN11" i="12"/>
  <c r="AN13" i="12"/>
  <c r="AH112" i="12"/>
  <c r="AJ111" i="12" s="1"/>
  <c r="AJ113" i="12"/>
  <c r="AN21" i="12" l="1"/>
  <c r="AN22" i="12"/>
  <c r="AJ115" i="12"/>
  <c r="AJ117" i="12"/>
  <c r="AN12" i="12"/>
  <c r="AQ10" i="12"/>
  <c r="AN14" i="12"/>
  <c r="AO11" i="12"/>
  <c r="AO13" i="12"/>
  <c r="AO14" i="12" l="1"/>
  <c r="AO21" i="12"/>
  <c r="AO22" i="12"/>
  <c r="AP13" i="12"/>
  <c r="AP11" i="12"/>
  <c r="AP14" i="12" l="1"/>
  <c r="AP22" i="12"/>
  <c r="AP21" i="12"/>
  <c r="AQ13" i="12"/>
  <c r="AQ11" i="12"/>
  <c r="AQ14" i="12" l="1"/>
  <c r="AQ21" i="12"/>
  <c r="AQ22" i="12"/>
  <c r="AR13" i="12"/>
  <c r="AR11" i="12"/>
  <c r="AR22" i="12" l="1"/>
  <c r="AR21" i="12"/>
  <c r="AS11" i="12"/>
  <c r="AS13" i="12"/>
  <c r="AR14" i="12"/>
  <c r="AS14" i="12" l="1"/>
  <c r="AS22" i="12"/>
  <c r="AS21" i="12"/>
  <c r="AV20" i="12" s="1"/>
  <c r="AT13" i="12"/>
  <c r="AT11" i="12"/>
  <c r="AT22" i="12" l="1"/>
  <c r="AT21" i="12"/>
  <c r="AN24" i="12"/>
  <c r="AO24" i="12"/>
  <c r="AN25" i="12"/>
  <c r="AN27" i="12"/>
  <c r="AP24" i="12"/>
  <c r="AT14" i="12"/>
  <c r="AV13" i="12" s="1"/>
  <c r="AV15" i="12"/>
  <c r="AN36" i="12" l="1"/>
  <c r="AN35" i="12"/>
  <c r="AV19" i="12"/>
  <c r="AV17" i="12"/>
  <c r="AN28" i="12"/>
  <c r="AO25" i="12"/>
  <c r="AO27" i="12"/>
  <c r="AQ24" i="12"/>
  <c r="AN26" i="12"/>
  <c r="AO28" i="12" l="1"/>
  <c r="AO36" i="12"/>
  <c r="AO35" i="12"/>
  <c r="AP25" i="12"/>
  <c r="AP27" i="12"/>
  <c r="AP28" i="12" l="1"/>
  <c r="AP36" i="12"/>
  <c r="AP35" i="12"/>
  <c r="AQ27" i="12"/>
  <c r="AQ25" i="12"/>
  <c r="AQ28" i="12" l="1"/>
  <c r="AQ35" i="12"/>
  <c r="AQ36" i="12"/>
  <c r="AR27" i="12"/>
  <c r="AR25" i="12"/>
  <c r="AR28" i="12" l="1"/>
  <c r="AR35" i="12"/>
  <c r="AR36" i="12"/>
  <c r="AS27" i="12"/>
  <c r="AS25" i="12"/>
  <c r="AS35" i="12" l="1"/>
  <c r="AV34" i="12" s="1"/>
  <c r="AS36" i="12"/>
  <c r="AT27" i="12"/>
  <c r="AV29" i="12" s="1"/>
  <c r="AT25" i="12"/>
  <c r="AS28" i="12"/>
  <c r="AT35" i="12" l="1"/>
  <c r="AT36" i="12"/>
  <c r="AV33" i="12"/>
  <c r="AV31" i="12"/>
  <c r="AN41" i="12"/>
  <c r="AN39" i="12"/>
  <c r="AO38" i="12"/>
  <c r="AN38" i="12"/>
  <c r="AP38" i="12"/>
  <c r="AT28" i="12"/>
  <c r="AV27" i="12" s="1"/>
  <c r="AN49" i="12" l="1"/>
  <c r="AN50" i="12"/>
  <c r="AQ38" i="12"/>
  <c r="AN40" i="12"/>
  <c r="AO39" i="12"/>
  <c r="AO41" i="12"/>
  <c r="AN42" i="12"/>
  <c r="AO42" i="12" l="1"/>
  <c r="AO50" i="12"/>
  <c r="AO49" i="12"/>
  <c r="AP41" i="12"/>
  <c r="AP39" i="12"/>
  <c r="AP49" i="12" l="1"/>
  <c r="AP50" i="12"/>
  <c r="AQ39" i="12"/>
  <c r="AQ41" i="12"/>
  <c r="AP42" i="12"/>
  <c r="AQ42" i="12" l="1"/>
  <c r="AQ49" i="12"/>
  <c r="AQ50" i="12"/>
  <c r="AR41" i="12"/>
  <c r="AR39" i="12"/>
  <c r="AR49" i="12" l="1"/>
  <c r="AR50" i="12"/>
  <c r="AS41" i="12"/>
  <c r="AS39" i="12"/>
  <c r="AR42" i="12"/>
  <c r="AS42" i="12" l="1"/>
  <c r="AS50" i="12"/>
  <c r="AS49" i="12"/>
  <c r="AV48" i="12" s="1"/>
  <c r="AT41" i="12"/>
  <c r="AT39" i="12"/>
  <c r="AT49" i="12" l="1"/>
  <c r="AT50" i="12"/>
  <c r="AN55" i="12"/>
  <c r="AN53" i="12"/>
  <c r="AO52" i="12"/>
  <c r="AN52" i="12"/>
  <c r="AP52" i="12"/>
  <c r="AT42" i="12"/>
  <c r="AV41" i="12" s="1"/>
  <c r="AV43" i="12"/>
  <c r="AN63" i="12" l="1"/>
  <c r="AN64" i="12"/>
  <c r="AV47" i="12"/>
  <c r="AV45" i="12"/>
  <c r="AN54" i="12"/>
  <c r="AQ52" i="12"/>
  <c r="AO53" i="12"/>
  <c r="AO55" i="12"/>
  <c r="AN56" i="12"/>
  <c r="AO56" i="12" l="1"/>
  <c r="AO64" i="12"/>
  <c r="AO63" i="12"/>
  <c r="AP55" i="12"/>
  <c r="AP53" i="12"/>
  <c r="AP56" i="12" l="1"/>
  <c r="AP63" i="12"/>
  <c r="AP64" i="12"/>
  <c r="AQ53" i="12"/>
  <c r="AQ55" i="12"/>
  <c r="AQ64" i="12" l="1"/>
  <c r="AQ63" i="12"/>
  <c r="AQ56" i="12"/>
  <c r="AR55" i="12"/>
  <c r="AR53" i="12"/>
  <c r="AR56" i="12" l="1"/>
  <c r="AR63" i="12"/>
  <c r="AR64" i="12"/>
  <c r="AS55" i="12"/>
  <c r="AS53" i="12"/>
  <c r="AS56" i="12" l="1"/>
  <c r="AS63" i="12"/>
  <c r="AV62" i="12" s="1"/>
  <c r="AS64" i="12"/>
  <c r="AT55" i="12"/>
  <c r="AT53" i="12"/>
  <c r="AT63" i="12" l="1"/>
  <c r="AT64" i="12"/>
  <c r="AN66" i="12"/>
  <c r="AN69" i="12"/>
  <c r="AN67" i="12"/>
  <c r="AO66" i="12"/>
  <c r="AP66" i="12"/>
  <c r="AT56" i="12"/>
  <c r="AV55" i="12" s="1"/>
  <c r="AV57" i="12"/>
  <c r="AN77" i="12" l="1"/>
  <c r="AN78" i="12"/>
  <c r="AV59" i="12"/>
  <c r="AV61" i="12"/>
  <c r="AO67" i="12"/>
  <c r="AO69" i="12"/>
  <c r="AN70" i="12"/>
  <c r="AN68" i="12"/>
  <c r="AQ66" i="12"/>
  <c r="AO70" i="12" l="1"/>
  <c r="AO78" i="12"/>
  <c r="AO77" i="12"/>
  <c r="AP69" i="12"/>
  <c r="AP67" i="12"/>
  <c r="AP70" i="12" l="1"/>
  <c r="AP77" i="12"/>
  <c r="AP78" i="12"/>
  <c r="AQ69" i="12"/>
  <c r="AQ67" i="12"/>
  <c r="AQ70" i="12" l="1"/>
  <c r="AQ77" i="12"/>
  <c r="AQ78" i="12"/>
  <c r="AR69" i="12"/>
  <c r="AR67" i="12"/>
  <c r="AR70" i="12" l="1"/>
  <c r="AR77" i="12"/>
  <c r="AR78" i="12"/>
  <c r="AS69" i="12"/>
  <c r="AS67" i="12"/>
  <c r="AS70" i="12" l="1"/>
  <c r="AS78" i="12"/>
  <c r="AS77" i="12"/>
  <c r="AV76" i="12" s="1"/>
  <c r="AT67" i="12"/>
  <c r="AT69" i="12"/>
  <c r="AT77" i="12" l="1"/>
  <c r="AT78" i="12"/>
  <c r="AP80" i="12"/>
  <c r="AT70" i="12"/>
  <c r="AV69" i="12" s="1"/>
  <c r="AV71" i="12"/>
  <c r="AN83" i="12"/>
  <c r="AN80" i="12"/>
  <c r="AO80" i="12"/>
  <c r="AN81" i="12"/>
  <c r="AN91" i="12" l="1"/>
  <c r="AN92" i="12"/>
  <c r="AO83" i="12"/>
  <c r="AO81" i="12"/>
  <c r="AQ80" i="12"/>
  <c r="AN82" i="12"/>
  <c r="AN84" i="12"/>
  <c r="AV75" i="12"/>
  <c r="AV73" i="12"/>
  <c r="AO84" i="12" l="1"/>
  <c r="AO91" i="12"/>
  <c r="AO92" i="12"/>
  <c r="AP81" i="12"/>
  <c r="AP83" i="12"/>
  <c r="AP91" i="12" l="1"/>
  <c r="AP92" i="12"/>
  <c r="AP84" i="12"/>
  <c r="AQ81" i="12"/>
  <c r="AQ83" i="12"/>
  <c r="AQ84" i="12" l="1"/>
  <c r="AQ92" i="12"/>
  <c r="AQ91" i="12"/>
  <c r="AR81" i="12"/>
  <c r="AR83" i="12"/>
  <c r="AR84" i="12" l="1"/>
  <c r="AR91" i="12"/>
  <c r="AR92" i="12"/>
  <c r="AS81" i="12"/>
  <c r="AS83" i="12"/>
  <c r="AS84" i="12" l="1"/>
  <c r="AS92" i="12"/>
  <c r="AS91" i="12"/>
  <c r="AV90" i="12" s="1"/>
  <c r="AT81" i="12"/>
  <c r="AT83" i="12"/>
  <c r="AT91" i="12" l="1"/>
  <c r="AT92" i="12"/>
  <c r="AP94" i="12"/>
  <c r="AT84" i="12"/>
  <c r="AV83" i="12" s="1"/>
  <c r="AV85" i="12"/>
  <c r="AN95" i="12"/>
  <c r="AO94" i="12"/>
  <c r="AN94" i="12"/>
  <c r="AN97" i="12"/>
  <c r="AN105" i="12" l="1"/>
  <c r="AN106" i="12"/>
  <c r="AN98" i="12"/>
  <c r="AN96" i="12"/>
  <c r="AQ94" i="12"/>
  <c r="AO95" i="12"/>
  <c r="AO97" i="12"/>
  <c r="AV87" i="12"/>
  <c r="AV89" i="12"/>
  <c r="AO98" i="12" l="1"/>
  <c r="AO106" i="12"/>
  <c r="AO105" i="12"/>
  <c r="AP95" i="12"/>
  <c r="AP97" i="12"/>
  <c r="AP98" i="12" l="1"/>
  <c r="AP105" i="12"/>
  <c r="AP106" i="12"/>
  <c r="AQ97" i="12"/>
  <c r="AQ95" i="12"/>
  <c r="AQ106" i="12" l="1"/>
  <c r="AQ105" i="12"/>
  <c r="AR95" i="12"/>
  <c r="AR97" i="12"/>
  <c r="AQ98" i="12"/>
  <c r="AR98" i="12" l="1"/>
  <c r="AR105" i="12"/>
  <c r="AR106" i="12"/>
  <c r="AS97" i="12"/>
  <c r="AS95" i="12"/>
  <c r="AS98" i="12" l="1"/>
  <c r="AS106" i="12"/>
  <c r="AS105" i="12"/>
  <c r="AV104" i="12" s="1"/>
  <c r="AT97" i="12"/>
  <c r="AT95" i="12"/>
  <c r="AT105" i="12" l="1"/>
  <c r="AT106" i="12"/>
  <c r="AN109" i="12"/>
  <c r="AO108" i="12"/>
  <c r="AN108" i="12"/>
  <c r="AN111" i="12"/>
  <c r="AP108" i="12"/>
  <c r="AT98" i="12"/>
  <c r="AV97" i="12" s="1"/>
  <c r="AV99" i="12"/>
  <c r="AN119" i="12" l="1"/>
  <c r="AN120" i="12"/>
  <c r="AV101" i="12"/>
  <c r="AV103" i="12"/>
  <c r="AN110" i="12"/>
  <c r="AQ108" i="12"/>
  <c r="AN112" i="12"/>
  <c r="AO109" i="12"/>
  <c r="AO111" i="12"/>
  <c r="AO112" i="12" l="1"/>
  <c r="AO120" i="12"/>
  <c r="AO119" i="12"/>
  <c r="AP111" i="12"/>
  <c r="AP109" i="12"/>
  <c r="AP112" i="12" l="1"/>
  <c r="AP119" i="12"/>
  <c r="AP120" i="12"/>
  <c r="AQ111" i="12"/>
  <c r="AQ109" i="12"/>
  <c r="AQ120" i="12" l="1"/>
  <c r="AQ119" i="12"/>
  <c r="AR111" i="12"/>
  <c r="AR109" i="12"/>
  <c r="AQ112" i="12"/>
  <c r="AR112" i="12" l="1"/>
  <c r="AR119" i="12"/>
  <c r="AR120" i="12"/>
  <c r="AS111" i="12"/>
  <c r="AS109" i="12"/>
  <c r="AS112" i="12" l="1"/>
  <c r="AS119" i="12"/>
  <c r="AV118" i="12" s="1"/>
  <c r="AS120" i="12"/>
  <c r="AT111" i="12"/>
  <c r="AT109" i="12"/>
  <c r="AT119" i="12" l="1"/>
  <c r="AT120" i="12"/>
  <c r="BC10" i="12"/>
  <c r="BB10" i="12"/>
  <c r="BA11" i="12"/>
  <c r="BA13" i="12"/>
  <c r="BA10" i="12"/>
  <c r="AT112" i="12"/>
  <c r="AV111" i="12" s="1"/>
  <c r="AV113" i="12"/>
  <c r="BA21" i="12" l="1"/>
  <c r="BA22" i="12"/>
  <c r="BA12" i="12"/>
  <c r="BD10" i="12"/>
  <c r="BB11" i="12"/>
  <c r="BB13" i="12"/>
  <c r="BA14" i="12"/>
  <c r="AV115" i="12"/>
  <c r="AV117" i="12"/>
  <c r="BB14" i="12" l="1"/>
  <c r="BB21" i="12"/>
  <c r="BB22" i="12"/>
  <c r="BC13" i="12"/>
  <c r="BC11" i="12"/>
  <c r="BC21" i="12" l="1"/>
  <c r="BC22" i="12"/>
  <c r="BD11" i="12"/>
  <c r="BD13" i="12"/>
  <c r="BC14" i="12"/>
  <c r="BD14" i="12" l="1"/>
  <c r="BD21" i="12"/>
  <c r="BD22" i="12"/>
  <c r="BE13" i="12"/>
  <c r="BE11" i="12"/>
  <c r="BE22" i="12" l="1"/>
  <c r="BE21" i="12"/>
  <c r="BF13" i="12"/>
  <c r="BF11" i="12"/>
  <c r="BE14" i="12"/>
  <c r="BF14" i="12" l="1"/>
  <c r="BF22" i="12"/>
  <c r="BF21" i="12"/>
  <c r="BI20" i="12" s="1"/>
  <c r="BG11" i="12"/>
  <c r="BG13" i="12"/>
  <c r="BG22" i="12" l="1"/>
  <c r="BG21" i="12"/>
  <c r="BC24" i="12"/>
  <c r="BG14" i="12"/>
  <c r="BI13" i="12" s="1"/>
  <c r="BI15" i="12"/>
  <c r="BA25" i="12"/>
  <c r="BA27" i="12"/>
  <c r="BB24" i="12"/>
  <c r="BA24" i="12"/>
  <c r="BA35" i="12" l="1"/>
  <c r="BA36" i="12"/>
  <c r="BA26" i="12"/>
  <c r="BD24" i="12"/>
  <c r="BA28" i="12"/>
  <c r="BB25" i="12"/>
  <c r="BB27" i="12"/>
  <c r="BI17" i="12"/>
  <c r="BI19" i="12"/>
  <c r="BB28" i="12" l="1"/>
  <c r="BB35" i="12"/>
  <c r="BB36" i="12"/>
  <c r="BC25" i="12"/>
  <c r="BC27" i="12"/>
  <c r="BC28" i="12" l="1"/>
  <c r="BC36" i="12"/>
  <c r="BC35" i="12"/>
  <c r="BD25" i="12"/>
  <c r="BD27" i="12"/>
  <c r="BD28" i="12" l="1"/>
  <c r="BD35" i="12"/>
  <c r="BD36" i="12"/>
  <c r="BE27" i="12"/>
  <c r="BE25" i="12"/>
  <c r="BE28" i="12" l="1"/>
  <c r="BE35" i="12"/>
  <c r="BE36" i="12"/>
  <c r="BF25" i="12"/>
  <c r="BF27" i="12"/>
  <c r="BF28" i="12" l="1"/>
  <c r="BF35" i="12"/>
  <c r="BI34" i="12" s="1"/>
  <c r="BF36" i="12"/>
  <c r="BG27" i="12"/>
  <c r="BG25" i="12"/>
  <c r="BG36" i="12" l="1"/>
  <c r="BG35" i="12"/>
  <c r="BA41" i="12"/>
  <c r="BA38" i="12"/>
  <c r="BA39" i="12"/>
  <c r="BB38" i="12"/>
  <c r="BG28" i="12"/>
  <c r="BI27" i="12" s="1"/>
  <c r="BC38" i="12"/>
  <c r="BI29" i="12"/>
  <c r="BA49" i="12" l="1"/>
  <c r="BA50" i="12"/>
  <c r="BB39" i="12"/>
  <c r="BB41" i="12"/>
  <c r="BI33" i="12"/>
  <c r="BI31" i="12"/>
  <c r="BA40" i="12"/>
  <c r="BD38" i="12"/>
  <c r="BA42" i="12"/>
  <c r="BB42" i="12" l="1"/>
  <c r="BB49" i="12"/>
  <c r="BB50" i="12"/>
  <c r="BC39" i="12"/>
  <c r="BC41" i="12"/>
  <c r="BC42" i="12" l="1"/>
  <c r="BC49" i="12"/>
  <c r="BC50" i="12"/>
  <c r="BD41" i="12"/>
  <c r="BD39" i="12"/>
  <c r="BD42" i="12" l="1"/>
  <c r="BD50" i="12"/>
  <c r="BD49" i="12"/>
  <c r="BE39" i="12"/>
  <c r="BE41" i="12"/>
  <c r="BE42" i="12" l="1"/>
  <c r="BE49" i="12"/>
  <c r="BE50" i="12"/>
  <c r="BF41" i="12"/>
  <c r="BF39" i="12"/>
  <c r="BF42" i="12" l="1"/>
  <c r="BF49" i="12"/>
  <c r="BI48" i="12" s="1"/>
  <c r="BF50" i="12"/>
  <c r="BG41" i="12"/>
  <c r="BG39" i="12"/>
  <c r="BG49" i="12" l="1"/>
  <c r="BG50" i="12"/>
  <c r="BA53" i="12"/>
  <c r="BA55" i="12"/>
  <c r="BA52" i="12"/>
  <c r="BB52" i="12"/>
  <c r="BG42" i="12"/>
  <c r="BI41" i="12" s="1"/>
  <c r="BC52" i="12"/>
  <c r="BI43" i="12"/>
  <c r="BA63" i="12" l="1"/>
  <c r="BA64" i="12"/>
  <c r="BI47" i="12"/>
  <c r="BI45" i="12"/>
  <c r="BA54" i="12"/>
  <c r="BD52" i="12"/>
  <c r="BA56" i="12"/>
  <c r="BB55" i="12"/>
  <c r="BB53" i="12"/>
  <c r="BB56" i="12" l="1"/>
  <c r="BB64" i="12"/>
  <c r="BB63" i="12"/>
  <c r="BC53" i="12"/>
  <c r="BC55" i="12"/>
  <c r="BC56" i="12" l="1"/>
  <c r="BC63" i="12"/>
  <c r="BC64" i="12"/>
  <c r="BD53" i="12"/>
  <c r="BD55" i="12"/>
  <c r="BD56" i="12" l="1"/>
  <c r="BD64" i="12"/>
  <c r="BD63" i="12"/>
  <c r="BE55" i="12"/>
  <c r="BE53" i="12"/>
  <c r="BE56" i="12" l="1"/>
  <c r="BE63" i="12"/>
  <c r="BE64" i="12"/>
  <c r="BF53" i="12"/>
  <c r="BF55" i="12"/>
  <c r="BF56" i="12" l="1"/>
  <c r="BF64" i="12"/>
  <c r="BF63" i="12"/>
  <c r="BI62" i="12" s="1"/>
  <c r="BG55" i="12"/>
  <c r="BG53" i="12"/>
  <c r="BG63" i="12" l="1"/>
  <c r="BG64" i="12"/>
  <c r="BA67" i="12"/>
  <c r="BA66" i="12"/>
  <c r="BA69" i="12"/>
  <c r="BB66" i="12"/>
  <c r="BC66" i="12"/>
  <c r="BG56" i="12"/>
  <c r="BI55" i="12" s="1"/>
  <c r="BI57" i="12"/>
  <c r="BA77" i="12" l="1"/>
  <c r="BA78" i="12"/>
  <c r="BI61" i="12"/>
  <c r="BI59" i="12"/>
  <c r="BA70" i="12"/>
  <c r="BA68" i="12"/>
  <c r="BD66" i="12"/>
  <c r="BB67" i="12"/>
  <c r="BB69" i="12"/>
  <c r="BB70" i="12" l="1"/>
  <c r="BB78" i="12"/>
  <c r="BB77" i="12"/>
  <c r="BC67" i="12"/>
  <c r="BC69" i="12"/>
  <c r="BC70" i="12" l="1"/>
  <c r="BC77" i="12"/>
  <c r="BC78" i="12"/>
  <c r="BD69" i="12"/>
  <c r="BD67" i="12"/>
  <c r="BD78" i="12" l="1"/>
  <c r="BD77" i="12"/>
  <c r="BE69" i="12"/>
  <c r="BE67" i="12"/>
  <c r="BD70" i="12"/>
  <c r="BE70" i="12" l="1"/>
  <c r="BE77" i="12"/>
  <c r="BE78" i="12"/>
  <c r="BF69" i="12"/>
  <c r="BF67" i="12"/>
  <c r="BF70" i="12" l="1"/>
  <c r="BF77" i="12"/>
  <c r="BI76" i="12" s="1"/>
  <c r="BF78" i="12"/>
  <c r="BG69" i="12"/>
  <c r="BG67" i="12"/>
  <c r="BG77" i="12" l="1"/>
  <c r="BG78" i="12"/>
  <c r="BA81" i="12"/>
  <c r="BA83" i="12"/>
  <c r="BB80" i="12"/>
  <c r="BA80" i="12"/>
  <c r="BG70" i="12"/>
  <c r="BI69" i="12" s="1"/>
  <c r="BC80" i="12"/>
  <c r="BI71" i="12"/>
  <c r="BA91" i="12" l="1"/>
  <c r="BA92" i="12"/>
  <c r="BI75" i="12"/>
  <c r="BI73" i="12"/>
  <c r="BD80" i="12"/>
  <c r="BA82" i="12"/>
  <c r="BA84" i="12"/>
  <c r="BB83" i="12"/>
  <c r="BB81" i="12"/>
  <c r="BB84" i="12" l="1"/>
  <c r="BB92" i="12"/>
  <c r="BB91" i="12"/>
  <c r="BC83" i="12"/>
  <c r="BC81" i="12"/>
  <c r="BC84" i="12" l="1"/>
  <c r="BC91" i="12"/>
  <c r="BC92" i="12"/>
  <c r="BD83" i="12"/>
  <c r="BD81" i="12"/>
  <c r="BD91" i="12" l="1"/>
  <c r="BD92" i="12"/>
  <c r="BE81" i="12"/>
  <c r="BE83" i="12"/>
  <c r="BD84" i="12"/>
  <c r="BE84" i="12" l="1"/>
  <c r="BE91" i="12"/>
  <c r="BE92" i="12"/>
  <c r="BF81" i="12"/>
  <c r="BF83" i="12"/>
  <c r="BF84" i="12" l="1"/>
  <c r="BF92" i="12"/>
  <c r="BF91" i="12"/>
  <c r="BI90" i="12" s="1"/>
  <c r="BG81" i="12"/>
  <c r="BG83" i="12"/>
  <c r="BG91" i="12" l="1"/>
  <c r="BG92" i="12"/>
  <c r="BG84" i="12"/>
  <c r="BI83" i="12" s="1"/>
  <c r="BI85" i="12"/>
  <c r="BB94" i="12"/>
  <c r="BA94" i="12"/>
  <c r="BA97" i="12"/>
  <c r="BA95" i="12"/>
  <c r="BC94" i="12"/>
  <c r="BA105" i="12" l="1"/>
  <c r="BA106" i="12"/>
  <c r="BA98" i="12"/>
  <c r="BB95" i="12"/>
  <c r="BB97" i="12"/>
  <c r="BA96" i="12"/>
  <c r="BD94" i="12"/>
  <c r="BI89" i="12"/>
  <c r="BI87" i="12"/>
  <c r="BB98" i="12" l="1"/>
  <c r="BB105" i="12"/>
  <c r="BB106" i="12"/>
  <c r="BC95" i="12"/>
  <c r="BC97" i="12"/>
  <c r="BC98" i="12" l="1"/>
  <c r="BC105" i="12"/>
  <c r="BC106" i="12"/>
  <c r="BD97" i="12"/>
  <c r="BD95" i="12"/>
  <c r="BD98" i="12" l="1"/>
  <c r="BD106" i="12"/>
  <c r="BD105" i="12"/>
  <c r="BE95" i="12"/>
  <c r="BE97" i="12"/>
  <c r="BE98" i="12" l="1"/>
  <c r="BE105" i="12"/>
  <c r="BE106" i="12"/>
  <c r="BF97" i="12"/>
  <c r="BF95" i="12"/>
  <c r="BF98" i="12" l="1"/>
  <c r="BF106" i="12"/>
  <c r="BF105" i="12"/>
  <c r="BI104" i="12" s="1"/>
  <c r="BG97" i="12"/>
  <c r="BG95" i="12"/>
  <c r="BG105" i="12" l="1"/>
  <c r="BG106" i="12"/>
  <c r="BA109" i="12"/>
  <c r="BB108" i="12"/>
  <c r="BA111" i="12"/>
  <c r="BA108" i="12"/>
  <c r="BG98" i="12"/>
  <c r="BI97" i="12" s="1"/>
  <c r="BC108" i="12"/>
  <c r="BI99" i="12"/>
  <c r="BA119" i="12" l="1"/>
  <c r="BA120" i="12"/>
  <c r="BI103" i="12"/>
  <c r="BI101" i="12"/>
  <c r="BA112" i="12"/>
  <c r="BA110" i="12"/>
  <c r="BD108" i="12"/>
  <c r="BB109" i="12"/>
  <c r="BB111" i="12"/>
  <c r="BB112" i="12" l="1"/>
  <c r="BB120" i="12"/>
  <c r="BB119" i="12"/>
  <c r="BC109" i="12"/>
  <c r="BC111" i="12"/>
  <c r="BC112" i="12" l="1"/>
  <c r="BC119" i="12"/>
  <c r="BC120" i="12"/>
  <c r="BD111" i="12"/>
  <c r="BD109" i="12"/>
  <c r="BD112" i="12" l="1"/>
  <c r="BD120" i="12"/>
  <c r="BD119" i="12"/>
  <c r="BE111" i="12"/>
  <c r="BE109" i="12"/>
  <c r="BE112" i="12" l="1"/>
  <c r="BE119" i="12"/>
  <c r="BE120" i="12"/>
  <c r="BF111" i="12"/>
  <c r="BF109" i="12"/>
  <c r="BF112" i="12" l="1"/>
  <c r="BF120" i="12"/>
  <c r="BF119" i="12"/>
  <c r="BI118" i="12" s="1"/>
  <c r="BG111" i="12"/>
  <c r="BG109" i="12"/>
  <c r="BG119" i="12" l="1"/>
  <c r="BG120" i="12"/>
  <c r="BM13" i="12"/>
  <c r="BO10" i="12"/>
  <c r="BM11" i="12"/>
  <c r="BN10" i="12"/>
  <c r="BM10" i="12"/>
  <c r="BG112" i="12"/>
  <c r="BI111" i="12" s="1"/>
  <c r="BI113" i="12"/>
  <c r="BM21" i="12" l="1"/>
  <c r="BM22" i="12"/>
  <c r="BP10" i="12"/>
  <c r="BM12" i="12"/>
  <c r="BI117" i="12"/>
  <c r="BI115" i="12"/>
  <c r="BN11" i="12"/>
  <c r="BN13" i="12"/>
  <c r="BM14" i="12"/>
  <c r="BN14" i="12" l="1"/>
  <c r="BN22" i="12"/>
  <c r="BN21" i="12"/>
  <c r="BO13" i="12"/>
  <c r="BO11" i="12"/>
  <c r="BO14" i="12" l="1"/>
  <c r="BO22" i="12"/>
  <c r="BO21" i="12"/>
  <c r="BP11" i="12"/>
  <c r="BP13" i="12"/>
  <c r="BP21" i="12" l="1"/>
  <c r="BP22" i="12"/>
  <c r="BP14" i="12"/>
  <c r="BQ13" i="12"/>
  <c r="BQ11" i="12"/>
  <c r="BQ14" i="12" l="1"/>
  <c r="BQ21" i="12"/>
  <c r="BQ22" i="12"/>
  <c r="BR11" i="12"/>
  <c r="BR13" i="12"/>
  <c r="BR14" i="12" l="1"/>
  <c r="BR21" i="12"/>
  <c r="BU20" i="12" s="1"/>
  <c r="BR22" i="12"/>
  <c r="BS13" i="12"/>
  <c r="BS11" i="12"/>
  <c r="BS22" i="12" l="1"/>
  <c r="BS21" i="12"/>
  <c r="BM24" i="12"/>
  <c r="BM27" i="12"/>
  <c r="BM25" i="12"/>
  <c r="BN24" i="12"/>
  <c r="BO24" i="12"/>
  <c r="BS14" i="12"/>
  <c r="BU13" i="12" s="1"/>
  <c r="BU15" i="12"/>
  <c r="BM35" i="12" l="1"/>
  <c r="BM36" i="12"/>
  <c r="BU17" i="12"/>
  <c r="BU19" i="12"/>
  <c r="BM28" i="12"/>
  <c r="BN25" i="12"/>
  <c r="BN27" i="12"/>
  <c r="BM26" i="12"/>
  <c r="BP24" i="12"/>
  <c r="BN28" i="12" l="1"/>
  <c r="BN35" i="12"/>
  <c r="BN36" i="12"/>
  <c r="BO27" i="12"/>
  <c r="BO25" i="12"/>
  <c r="BO28" i="12" l="1"/>
  <c r="BO35" i="12"/>
  <c r="BO36" i="12"/>
  <c r="BP25" i="12"/>
  <c r="BP27" i="12"/>
  <c r="BP35" i="12" l="1"/>
  <c r="BP36" i="12"/>
  <c r="BP28" i="12"/>
  <c r="BQ27" i="12"/>
  <c r="BQ25" i="12"/>
  <c r="BQ28" i="12" l="1"/>
  <c r="BQ36" i="12"/>
  <c r="BQ35" i="12"/>
  <c r="BR27" i="12"/>
  <c r="BR25" i="12"/>
  <c r="BR28" i="12" l="1"/>
  <c r="BR36" i="12"/>
  <c r="BR35" i="12"/>
  <c r="BU34" i="12" s="1"/>
  <c r="BS27" i="12"/>
  <c r="BS25" i="12"/>
  <c r="BS36" i="12" l="1"/>
  <c r="BS35" i="12"/>
  <c r="BM41" i="12"/>
  <c r="BN38" i="12"/>
  <c r="BM38" i="12"/>
  <c r="BM39" i="12"/>
  <c r="BO38" i="12"/>
  <c r="BS28" i="12"/>
  <c r="BU27" i="12" s="1"/>
  <c r="BU29" i="12"/>
  <c r="BM49" i="12" l="1"/>
  <c r="BM50" i="12"/>
  <c r="BN39" i="12"/>
  <c r="BN41" i="12"/>
  <c r="BU31" i="12"/>
  <c r="BU33" i="12"/>
  <c r="BM40" i="12"/>
  <c r="BP38" i="12"/>
  <c r="BM42" i="12"/>
  <c r="BN42" i="12" l="1"/>
  <c r="BN50" i="12"/>
  <c r="BN49" i="12"/>
  <c r="BO39" i="12"/>
  <c r="BO41" i="12"/>
  <c r="BO42" i="12" l="1"/>
  <c r="BO49" i="12"/>
  <c r="BO50" i="12"/>
  <c r="BP39" i="12"/>
  <c r="BP41" i="12"/>
  <c r="BP42" i="12" l="1"/>
  <c r="BP49" i="12"/>
  <c r="BP50" i="12"/>
  <c r="BQ41" i="12"/>
  <c r="BQ39" i="12"/>
  <c r="BQ42" i="12" l="1"/>
  <c r="BQ49" i="12"/>
  <c r="BQ50" i="12"/>
  <c r="BR39" i="12"/>
  <c r="BR41" i="12"/>
  <c r="BR42" i="12" l="1"/>
  <c r="BR50" i="12"/>
  <c r="BR49" i="12"/>
  <c r="BU48" i="12" s="1"/>
  <c r="BS41" i="12"/>
  <c r="BS39" i="12"/>
  <c r="BS49" i="12" l="1"/>
  <c r="BS50" i="12"/>
  <c r="BM55" i="12"/>
  <c r="BN52" i="12"/>
  <c r="BM52" i="12"/>
  <c r="BM53" i="12"/>
  <c r="BO52" i="12"/>
  <c r="BS42" i="12"/>
  <c r="BU41" i="12" s="1"/>
  <c r="BU43" i="12"/>
  <c r="BM63" i="12" l="1"/>
  <c r="BM64" i="12"/>
  <c r="BU47" i="12"/>
  <c r="BU45" i="12"/>
  <c r="BP52" i="12"/>
  <c r="BM54" i="12"/>
  <c r="BN53" i="12"/>
  <c r="BN55" i="12"/>
  <c r="BM56" i="12"/>
  <c r="BN56" i="12" l="1"/>
  <c r="BN63" i="12"/>
  <c r="BN64" i="12"/>
  <c r="BO55" i="12"/>
  <c r="BO53" i="12"/>
  <c r="BO56" i="12" l="1"/>
  <c r="BO63" i="12"/>
  <c r="BO64" i="12"/>
  <c r="BP53" i="12"/>
  <c r="BP55" i="12"/>
  <c r="BP64" i="12" l="1"/>
  <c r="BP63" i="12"/>
  <c r="BP56" i="12"/>
  <c r="BQ55" i="12"/>
  <c r="BQ53" i="12"/>
  <c r="BQ56" i="12" l="1"/>
  <c r="BQ63" i="12"/>
  <c r="BQ64" i="12"/>
  <c r="BR53" i="12"/>
  <c r="BR55" i="12"/>
  <c r="BR56" i="12" l="1"/>
  <c r="BR64" i="12"/>
  <c r="BR63" i="12"/>
  <c r="BU62" i="12" s="1"/>
  <c r="BS55" i="12"/>
  <c r="BS53" i="12"/>
  <c r="BS63" i="12" l="1"/>
  <c r="BS64" i="12"/>
  <c r="BM66" i="12"/>
  <c r="BM67" i="12"/>
  <c r="BM69" i="12"/>
  <c r="BN66" i="12"/>
  <c r="BO66" i="12"/>
  <c r="BS56" i="12"/>
  <c r="BU55" i="12" s="1"/>
  <c r="BU57" i="12"/>
  <c r="BM77" i="12" l="1"/>
  <c r="BM78" i="12"/>
  <c r="BU59" i="12"/>
  <c r="BU61" i="12"/>
  <c r="BN67" i="12"/>
  <c r="BN69" i="12"/>
  <c r="BM70" i="12"/>
  <c r="BM68" i="12"/>
  <c r="BP66" i="12"/>
  <c r="BN70" i="12" l="1"/>
  <c r="BN78" i="12"/>
  <c r="BN77" i="12"/>
  <c r="BO67" i="12"/>
  <c r="BO69" i="12"/>
  <c r="BO77" i="12" l="1"/>
  <c r="BO78" i="12"/>
  <c r="BO70" i="12"/>
  <c r="BP67" i="12"/>
  <c r="BP69" i="12"/>
  <c r="BP70" i="12" l="1"/>
  <c r="BP78" i="12"/>
  <c r="BP77" i="12"/>
  <c r="BQ69" i="12"/>
  <c r="BQ67" i="12"/>
  <c r="BQ70" i="12" l="1"/>
  <c r="BQ77" i="12"/>
  <c r="BQ78" i="12"/>
  <c r="BR69" i="12"/>
  <c r="BR67" i="12"/>
  <c r="BR70" i="12" l="1"/>
  <c r="BR78" i="12"/>
  <c r="BR77" i="12"/>
  <c r="BU76" i="12" s="1"/>
  <c r="BS69" i="12"/>
  <c r="BS67" i="12"/>
  <c r="BS77" i="12" l="1"/>
  <c r="BS78" i="12"/>
  <c r="BM80" i="12"/>
  <c r="BM81" i="12"/>
  <c r="BM83" i="12"/>
  <c r="BN80" i="12"/>
  <c r="BS70" i="12"/>
  <c r="BU69" i="12" s="1"/>
  <c r="BO80" i="12"/>
  <c r="BU71" i="12"/>
  <c r="BM91" i="12" l="1"/>
  <c r="BM92" i="12"/>
  <c r="BU73" i="12"/>
  <c r="BU75" i="12"/>
  <c r="BM84" i="12"/>
  <c r="BN83" i="12"/>
  <c r="BN81" i="12"/>
  <c r="BM82" i="12"/>
  <c r="BP80" i="12"/>
  <c r="BN84" i="12" l="1"/>
  <c r="BN92" i="12"/>
  <c r="BN91" i="12"/>
  <c r="BO81" i="12"/>
  <c r="BO83" i="12"/>
  <c r="BO84" i="12" l="1"/>
  <c r="BO91" i="12"/>
  <c r="BO92" i="12"/>
  <c r="BP83" i="12"/>
  <c r="BP81" i="12"/>
  <c r="BP84" i="12" l="1"/>
  <c r="BP92" i="12"/>
  <c r="BP91" i="12"/>
  <c r="BQ83" i="12"/>
  <c r="BQ81" i="12"/>
  <c r="BQ84" i="12" l="1"/>
  <c r="BQ91" i="12"/>
  <c r="BQ92" i="12"/>
  <c r="BR83" i="12"/>
  <c r="BR81" i="12"/>
  <c r="BR84" i="12" l="1"/>
  <c r="BR91" i="12"/>
  <c r="BU90" i="12" s="1"/>
  <c r="BR92" i="12"/>
  <c r="BS81" i="12"/>
  <c r="BS83" i="12"/>
  <c r="BS91" i="12" l="1"/>
  <c r="BS92" i="12"/>
  <c r="BO94" i="12"/>
  <c r="BS84" i="12"/>
  <c r="BU83" i="12" s="1"/>
  <c r="BU85" i="12"/>
  <c r="BN94" i="12"/>
  <c r="BM95" i="12"/>
  <c r="BM97" i="12"/>
  <c r="BM94" i="12"/>
  <c r="BM105" i="12" l="1"/>
  <c r="BM106" i="12"/>
  <c r="BM96" i="12"/>
  <c r="BP94" i="12"/>
  <c r="BN97" i="12"/>
  <c r="BN95" i="12"/>
  <c r="BU89" i="12"/>
  <c r="BU87" i="12"/>
  <c r="BM98" i="12"/>
  <c r="BN98" i="12" l="1"/>
  <c r="BN106" i="12"/>
  <c r="BN105" i="12"/>
  <c r="BO95" i="12"/>
  <c r="BO97" i="12"/>
  <c r="BO98" i="12" l="1"/>
  <c r="BO105" i="12"/>
  <c r="BO106" i="12"/>
  <c r="BP95" i="12"/>
  <c r="BP97" i="12"/>
  <c r="BP98" i="12" l="1"/>
  <c r="BP105" i="12"/>
  <c r="BP106" i="12"/>
  <c r="BQ97" i="12"/>
  <c r="BQ95" i="12"/>
  <c r="BQ98" i="12" l="1"/>
  <c r="BQ105" i="12"/>
  <c r="BQ106" i="12"/>
  <c r="BR97" i="12"/>
  <c r="BR95" i="12"/>
  <c r="BR98" i="12" l="1"/>
  <c r="BR106" i="12"/>
  <c r="BR105" i="12"/>
  <c r="BU104" i="12" s="1"/>
  <c r="BS97" i="12"/>
  <c r="BS95" i="12"/>
  <c r="BS105" i="12" l="1"/>
  <c r="BS106" i="12"/>
  <c r="BN108" i="12"/>
  <c r="BM108" i="12"/>
  <c r="BM109" i="12"/>
  <c r="BM111" i="12"/>
  <c r="BO108" i="12"/>
  <c r="BS98" i="12"/>
  <c r="BU97" i="12" s="1"/>
  <c r="BU99" i="12"/>
  <c r="BM119" i="12" l="1"/>
  <c r="BM120" i="12"/>
  <c r="BU103" i="12"/>
  <c r="BU101" i="12"/>
  <c r="BN109" i="12"/>
  <c r="BN111" i="12"/>
  <c r="BM112" i="12"/>
  <c r="BM110" i="12"/>
  <c r="BP108" i="12"/>
  <c r="BN112" i="12" l="1"/>
  <c r="BN119" i="12"/>
  <c r="BN120" i="12"/>
  <c r="BO109" i="12"/>
  <c r="BO111" i="12"/>
  <c r="BO119" i="12" l="1"/>
  <c r="BO120" i="12"/>
  <c r="BO112" i="12"/>
  <c r="BP109" i="12"/>
  <c r="BP111" i="12"/>
  <c r="BP112" i="12" l="1"/>
  <c r="BP120" i="12"/>
  <c r="BP119" i="12"/>
  <c r="BQ111" i="12"/>
  <c r="BQ109" i="12"/>
  <c r="BQ112" i="12" l="1"/>
  <c r="BQ119" i="12"/>
  <c r="BQ120" i="12"/>
  <c r="BR111" i="12"/>
  <c r="BR109" i="12"/>
  <c r="BR112" i="12" l="1"/>
  <c r="BR120" i="12"/>
  <c r="BR119" i="12"/>
  <c r="BU118" i="12" s="1"/>
  <c r="BS111" i="12"/>
  <c r="BS109" i="12"/>
  <c r="BS119" i="12" l="1"/>
  <c r="BS120" i="12"/>
  <c r="BZ13" i="12"/>
  <c r="BZ11" i="12"/>
  <c r="CB10" i="12"/>
  <c r="CA10" i="12"/>
  <c r="BZ10" i="12"/>
  <c r="BS112" i="12"/>
  <c r="BU111" i="12" s="1"/>
  <c r="BU113" i="12"/>
  <c r="BZ22" i="12" l="1"/>
  <c r="BZ21" i="12"/>
  <c r="BZ12" i="12"/>
  <c r="CC10" i="12"/>
  <c r="CA11" i="12"/>
  <c r="CB11" i="12" s="1"/>
  <c r="CA13" i="12"/>
  <c r="BZ14" i="12"/>
  <c r="BU115" i="12"/>
  <c r="BU117" i="12"/>
  <c r="CA22" i="12" l="1"/>
  <c r="CA21" i="12"/>
  <c r="CC11" i="12"/>
  <c r="CB13" i="12"/>
  <c r="CA14" i="12"/>
  <c r="CB22" i="12" l="1"/>
  <c r="CB21" i="12"/>
  <c r="CB14" i="12"/>
  <c r="CC13" i="12"/>
  <c r="CD11" i="12"/>
  <c r="CC14" i="12" l="1"/>
  <c r="CC22" i="12"/>
  <c r="CC21" i="12"/>
  <c r="CD13" i="12"/>
  <c r="CE13" i="12" s="1"/>
  <c r="CE11" i="12"/>
  <c r="CE14" i="12" l="1"/>
  <c r="CE21" i="12"/>
  <c r="CH20" i="12" s="1"/>
  <c r="CE22" i="12"/>
  <c r="CD14" i="12"/>
  <c r="CD22" i="12"/>
  <c r="CD21" i="12"/>
  <c r="CF11" i="12"/>
  <c r="CF13" i="12"/>
  <c r="CF21" i="12" l="1"/>
  <c r="CF22" i="12"/>
  <c r="CF14" i="12"/>
  <c r="CH13" i="12" s="1"/>
  <c r="CB24" i="12"/>
  <c r="CH15" i="12"/>
  <c r="BZ25" i="12"/>
  <c r="BZ24" i="12"/>
  <c r="CA24" i="12"/>
  <c r="BZ27" i="12"/>
  <c r="BZ35" i="12" l="1"/>
  <c r="BZ36" i="12"/>
  <c r="BZ28" i="12"/>
  <c r="CA25" i="12"/>
  <c r="CA27" i="12"/>
  <c r="BZ26" i="12"/>
  <c r="CC24" i="12"/>
  <c r="CH19" i="12"/>
  <c r="CH17" i="12"/>
  <c r="CA28" i="12" l="1"/>
  <c r="CA36" i="12"/>
  <c r="CA35" i="12"/>
  <c r="CB25" i="12"/>
  <c r="CB27" i="12"/>
  <c r="CB28" i="12" l="1"/>
  <c r="CB36" i="12"/>
  <c r="CB35" i="12"/>
  <c r="CC25" i="12"/>
  <c r="CC27" i="12"/>
  <c r="CC28" i="12" l="1"/>
  <c r="CC36" i="12"/>
  <c r="CC35" i="12"/>
  <c r="CD27" i="12"/>
  <c r="CD25" i="12"/>
  <c r="CD35" i="12" l="1"/>
  <c r="CD36" i="12"/>
  <c r="CE27" i="12"/>
  <c r="CE25" i="12"/>
  <c r="CD28" i="12"/>
  <c r="CE28" i="12" l="1"/>
  <c r="CE36" i="12"/>
  <c r="CE35" i="12"/>
  <c r="CH34" i="12" s="1"/>
  <c r="CF27" i="12"/>
  <c r="CF25" i="12"/>
  <c r="CF35" i="12" l="1"/>
  <c r="CF36" i="12"/>
  <c r="CA38" i="12"/>
  <c r="BZ41" i="12"/>
  <c r="BZ39" i="12"/>
  <c r="BZ38" i="12"/>
  <c r="CF28" i="12"/>
  <c r="CH27" i="12" s="1"/>
  <c r="CB38" i="12"/>
  <c r="CH29" i="12"/>
  <c r="BZ49" i="12" l="1"/>
  <c r="BZ50" i="12"/>
  <c r="CH33" i="12"/>
  <c r="CH31" i="12"/>
  <c r="BZ42" i="12"/>
  <c r="CC38" i="12"/>
  <c r="BZ40" i="12"/>
  <c r="CA41" i="12"/>
  <c r="CA39" i="12"/>
  <c r="CA42" i="12" l="1"/>
  <c r="CA50" i="12"/>
  <c r="CA49" i="12"/>
  <c r="CB41" i="12"/>
  <c r="CB39" i="12"/>
  <c r="CB42" i="12" l="1"/>
  <c r="CB49" i="12"/>
  <c r="CB50" i="12"/>
  <c r="CC41" i="12"/>
  <c r="CC39" i="12"/>
  <c r="CC50" i="12" l="1"/>
  <c r="CC49" i="12"/>
  <c r="CD41" i="12"/>
  <c r="CD39" i="12"/>
  <c r="CC42" i="12"/>
  <c r="CD42" i="12" l="1"/>
  <c r="CD49" i="12"/>
  <c r="CD50" i="12"/>
  <c r="CE41" i="12"/>
  <c r="CE39" i="12"/>
  <c r="CE49" i="12" l="1"/>
  <c r="CH48" i="12" s="1"/>
  <c r="CE50" i="12"/>
  <c r="CF41" i="12"/>
  <c r="CH43" i="12" s="1"/>
  <c r="CF39" i="12"/>
  <c r="CE42" i="12"/>
  <c r="CF49" i="12" l="1"/>
  <c r="CF50" i="12"/>
  <c r="CH47" i="12"/>
  <c r="CH45" i="12"/>
  <c r="CH41" i="12"/>
  <c r="CA52" i="12"/>
  <c r="BZ52" i="12"/>
  <c r="BZ55" i="12"/>
  <c r="BZ53" i="12"/>
  <c r="CB52" i="12"/>
  <c r="CF42" i="12"/>
  <c r="BZ63" i="12" l="1"/>
  <c r="BZ64" i="12"/>
  <c r="BZ56" i="12"/>
  <c r="CA55" i="12"/>
  <c r="CA53" i="12"/>
  <c r="CC52" i="12"/>
  <c r="BZ54" i="12"/>
  <c r="CA56" i="12" l="1"/>
  <c r="CA64" i="12"/>
  <c r="CA63" i="12"/>
  <c r="CB55" i="12"/>
  <c r="CB53" i="12"/>
  <c r="CB56" i="12" l="1"/>
  <c r="CB63" i="12"/>
  <c r="CB64" i="12"/>
  <c r="CC55" i="12"/>
  <c r="CC53" i="12"/>
  <c r="CC63" i="12" l="1"/>
  <c r="CC64" i="12"/>
  <c r="CD55" i="12"/>
  <c r="CD53" i="12"/>
  <c r="CC56" i="12"/>
  <c r="CD56" i="12" l="1"/>
  <c r="CD63" i="12"/>
  <c r="CD64" i="12"/>
  <c r="CE55" i="12"/>
  <c r="CE53" i="12"/>
  <c r="CE64" i="12" l="1"/>
  <c r="CE63" i="12"/>
  <c r="CH62" i="12" s="1"/>
  <c r="CF55" i="12"/>
  <c r="CH57" i="12" s="1"/>
  <c r="CF53" i="12"/>
  <c r="CE56" i="12"/>
  <c r="CF63" i="12" l="1"/>
  <c r="CF64" i="12"/>
  <c r="CH61" i="12"/>
  <c r="CH59" i="12"/>
  <c r="CA66" i="12"/>
  <c r="BZ69" i="12"/>
  <c r="BZ67" i="12"/>
  <c r="BZ66" i="12"/>
  <c r="CF56" i="12"/>
  <c r="CH55" i="12" s="1"/>
  <c r="CB66" i="12"/>
  <c r="BZ77" i="12" l="1"/>
  <c r="BZ78" i="12"/>
  <c r="BZ68" i="12"/>
  <c r="CC66" i="12"/>
  <c r="BZ70" i="12"/>
  <c r="CA69" i="12"/>
  <c r="CA67" i="12"/>
  <c r="CA70" i="12" l="1"/>
  <c r="CA77" i="12"/>
  <c r="CA78" i="12"/>
  <c r="CB69" i="12"/>
  <c r="CB67" i="12"/>
  <c r="CB70" i="12" l="1"/>
  <c r="CB77" i="12"/>
  <c r="CB78" i="12"/>
  <c r="CC69" i="12"/>
  <c r="CC67" i="12"/>
  <c r="CC78" i="12" l="1"/>
  <c r="CC77" i="12"/>
  <c r="CD69" i="12"/>
  <c r="CD67" i="12"/>
  <c r="CC70" i="12"/>
  <c r="CD70" i="12" l="1"/>
  <c r="CD77" i="12"/>
  <c r="CD78" i="12"/>
  <c r="CE69" i="12"/>
  <c r="CE67" i="12"/>
  <c r="CE78" i="12" l="1"/>
  <c r="CE77" i="12"/>
  <c r="CH76" i="12" s="1"/>
  <c r="CF69" i="12"/>
  <c r="CH71" i="12" s="1"/>
  <c r="CF67" i="12"/>
  <c r="CE70" i="12"/>
  <c r="CF77" i="12" l="1"/>
  <c r="CF78" i="12"/>
  <c r="CA80" i="12"/>
  <c r="BZ83" i="12"/>
  <c r="BZ81" i="12"/>
  <c r="BZ80" i="12"/>
  <c r="CH75" i="12"/>
  <c r="CH73" i="12"/>
  <c r="CF70" i="12"/>
  <c r="CH69" i="12" s="1"/>
  <c r="CB80" i="12"/>
  <c r="BZ91" i="12" l="1"/>
  <c r="BZ92" i="12"/>
  <c r="CC80" i="12"/>
  <c r="BZ82" i="12"/>
  <c r="CA81" i="12"/>
  <c r="CA83" i="12"/>
  <c r="BZ84" i="12"/>
  <c r="CA84" i="12" l="1"/>
  <c r="CA92" i="12"/>
  <c r="CA91" i="12"/>
  <c r="CB83" i="12"/>
  <c r="CB81" i="12"/>
  <c r="CB91" i="12" l="1"/>
  <c r="CB92" i="12"/>
  <c r="CC83" i="12"/>
  <c r="CC81" i="12"/>
  <c r="CB84" i="12"/>
  <c r="CC84" i="12" l="1"/>
  <c r="CC92" i="12"/>
  <c r="CC91" i="12"/>
  <c r="CD83" i="12"/>
  <c r="CD81" i="12"/>
  <c r="CD91" i="12" l="1"/>
  <c r="CD92" i="12"/>
  <c r="CE83" i="12"/>
  <c r="CE81" i="12"/>
  <c r="CD84" i="12"/>
  <c r="CE84" i="12" l="1"/>
  <c r="CE92" i="12"/>
  <c r="CE91" i="12"/>
  <c r="CH90" i="12" s="1"/>
  <c r="CF83" i="12"/>
  <c r="CF81" i="12"/>
  <c r="CF91" i="12" l="1"/>
  <c r="CF92" i="12"/>
  <c r="CB94" i="12"/>
  <c r="BZ97" i="12"/>
  <c r="CA94" i="12"/>
  <c r="BZ95" i="12"/>
  <c r="BZ94" i="12"/>
  <c r="CF84" i="12"/>
  <c r="CH83" i="12" s="1"/>
  <c r="CH85" i="12"/>
  <c r="BZ105" i="12" l="1"/>
  <c r="BZ106" i="12"/>
  <c r="CH89" i="12"/>
  <c r="CH87" i="12"/>
  <c r="CC94" i="12"/>
  <c r="BZ96" i="12"/>
  <c r="CA97" i="12"/>
  <c r="CA95" i="12"/>
  <c r="BZ98" i="12"/>
  <c r="CA98" i="12" l="1"/>
  <c r="CA106" i="12"/>
  <c r="CA105" i="12"/>
  <c r="CB97" i="12"/>
  <c r="CB95" i="12"/>
  <c r="CB105" i="12" l="1"/>
  <c r="CB106" i="12"/>
  <c r="CC97" i="12"/>
  <c r="CC95" i="12"/>
  <c r="CB98" i="12"/>
  <c r="CC98" i="12" l="1"/>
  <c r="CC106" i="12"/>
  <c r="CC105" i="12"/>
  <c r="CD97" i="12"/>
  <c r="CD95" i="12"/>
  <c r="CD105" i="12" l="1"/>
  <c r="CD106" i="12"/>
  <c r="CE97" i="12"/>
  <c r="CE95" i="12"/>
  <c r="CD98" i="12"/>
  <c r="CE98" i="12" l="1"/>
  <c r="CE105" i="12"/>
  <c r="CH104" i="12" s="1"/>
  <c r="CE106" i="12"/>
  <c r="CF97" i="12"/>
  <c r="CF95" i="12"/>
  <c r="CF105" i="12" l="1"/>
  <c r="CF106" i="12"/>
  <c r="CA108" i="12"/>
  <c r="BZ109" i="12"/>
  <c r="BZ111" i="12"/>
  <c r="BZ108" i="12"/>
  <c r="CF98" i="12"/>
  <c r="CH97" i="12" s="1"/>
  <c r="CB108" i="12"/>
  <c r="CH99" i="12"/>
  <c r="BZ119" i="12" l="1"/>
  <c r="BZ120" i="12"/>
  <c r="CH103" i="12"/>
  <c r="CH101" i="12"/>
  <c r="BZ112" i="12"/>
  <c r="BZ110" i="12"/>
  <c r="CC108" i="12"/>
  <c r="CA111" i="12"/>
  <c r="CA109" i="12"/>
  <c r="CA112" i="12" l="1"/>
  <c r="CA120" i="12"/>
  <c r="CA119" i="12"/>
  <c r="CB111" i="12"/>
  <c r="CB109" i="12"/>
  <c r="CB112" i="12" l="1"/>
  <c r="CB119" i="12"/>
  <c r="CB120" i="12"/>
  <c r="CC111" i="12"/>
  <c r="CC109" i="12"/>
  <c r="CC119" i="12" l="1"/>
  <c r="CC120" i="12"/>
  <c r="CD111" i="12"/>
  <c r="CD109" i="12"/>
  <c r="CC112" i="12"/>
  <c r="CD112" i="12" l="1"/>
  <c r="CD119" i="12"/>
  <c r="CD120" i="12"/>
  <c r="CE111" i="12"/>
  <c r="CE109" i="12"/>
  <c r="CE120" i="12" l="1"/>
  <c r="CE119" i="12"/>
  <c r="CH118" i="12" s="1"/>
  <c r="CF111" i="12"/>
  <c r="CH113" i="12" s="1"/>
  <c r="CF109" i="12"/>
  <c r="CE112" i="12"/>
  <c r="CF112" i="12" l="1"/>
  <c r="CH111" i="12" s="1"/>
  <c r="CF119" i="12"/>
  <c r="CF120" i="12"/>
  <c r="CH117" i="12"/>
  <c r="CH115" i="12"/>
  <c r="CL11" i="12"/>
  <c r="CM10" i="12"/>
  <c r="CL10" i="12"/>
  <c r="CN10" i="12"/>
  <c r="CL13" i="12"/>
  <c r="CL21" i="12" l="1"/>
  <c r="CL22" i="12"/>
  <c r="CL14" i="12"/>
  <c r="CL12" i="12"/>
  <c r="CO10" i="12"/>
  <c r="CM13" i="12"/>
  <c r="CM11" i="12"/>
  <c r="CM14" i="12" l="1"/>
  <c r="CM21" i="12"/>
  <c r="CM22" i="12"/>
  <c r="CN13" i="12"/>
  <c r="CN11" i="12"/>
  <c r="CN14" i="12" l="1"/>
  <c r="CN22" i="12"/>
  <c r="CN21" i="12"/>
  <c r="CO13" i="12"/>
  <c r="CO11" i="12"/>
  <c r="CO22" i="12" l="1"/>
  <c r="CO21" i="12"/>
  <c r="CP11" i="12"/>
  <c r="CP13" i="12"/>
  <c r="CO14" i="12"/>
  <c r="CP14" i="12" l="1"/>
  <c r="CP22" i="12"/>
  <c r="CP21" i="12"/>
  <c r="CQ11" i="12"/>
  <c r="CQ13" i="12"/>
  <c r="CQ21" i="12" l="1"/>
  <c r="CT20" i="12" s="1"/>
  <c r="CQ22" i="12"/>
  <c r="CQ14" i="12"/>
  <c r="CR13" i="12"/>
  <c r="CR11" i="12"/>
  <c r="CR21" i="12" l="1"/>
  <c r="CR22" i="12"/>
  <c r="CN24" i="12"/>
  <c r="CR14" i="12"/>
  <c r="CT13" i="12" s="1"/>
  <c r="CM24" i="12"/>
  <c r="CL24" i="12"/>
  <c r="CL25" i="12"/>
  <c r="CL27" i="12"/>
  <c r="CT15" i="12"/>
  <c r="CL35" i="12" l="1"/>
  <c r="CL36" i="12"/>
  <c r="CT19" i="12"/>
  <c r="CT17" i="12"/>
  <c r="CO24" i="12"/>
  <c r="CL26" i="12"/>
  <c r="CL28" i="12"/>
  <c r="CM27" i="12"/>
  <c r="CM25" i="12"/>
  <c r="CM28" i="12" l="1"/>
  <c r="CM35" i="12"/>
  <c r="CM36" i="12"/>
  <c r="CN25" i="12"/>
  <c r="CN27" i="12"/>
  <c r="CN28" i="12" l="1"/>
  <c r="CN35" i="12"/>
  <c r="CN36" i="12"/>
  <c r="CO25" i="12"/>
  <c r="CO27" i="12"/>
  <c r="CO36" i="12" l="1"/>
  <c r="CO35" i="12"/>
  <c r="CO28" i="12"/>
  <c r="CP27" i="12"/>
  <c r="CP25" i="12"/>
  <c r="CP28" i="12" l="1"/>
  <c r="CP36" i="12"/>
  <c r="CP35" i="12"/>
  <c r="CQ27" i="12"/>
  <c r="CQ25" i="12"/>
  <c r="CQ28" i="12" l="1"/>
  <c r="CQ36" i="12"/>
  <c r="CQ35" i="12"/>
  <c r="CT34" i="12" s="1"/>
  <c r="CR25" i="12"/>
  <c r="CR27" i="12"/>
  <c r="CR35" i="12" l="1"/>
  <c r="CR36" i="12"/>
  <c r="CN38" i="12"/>
  <c r="CR28" i="12"/>
  <c r="CT27" i="12" s="1"/>
  <c r="CT29" i="12"/>
  <c r="CL38" i="12"/>
  <c r="CL39" i="12"/>
  <c r="CL41" i="12"/>
  <c r="CM38" i="12"/>
  <c r="CL49" i="12" l="1"/>
  <c r="CL50" i="12"/>
  <c r="CO38" i="12"/>
  <c r="CL40" i="12"/>
  <c r="CM41" i="12"/>
  <c r="CM39" i="12"/>
  <c r="CT33" i="12"/>
  <c r="CT31" i="12"/>
  <c r="CL42" i="12"/>
  <c r="CM42" i="12" l="1"/>
  <c r="CM50" i="12"/>
  <c r="CM49" i="12"/>
  <c r="CN41" i="12"/>
  <c r="CN39" i="12"/>
  <c r="CN49" i="12" l="1"/>
  <c r="CN50" i="12"/>
  <c r="CO41" i="12"/>
  <c r="CO39" i="12"/>
  <c r="CN42" i="12"/>
  <c r="CO42" i="12" l="1"/>
  <c r="CO50" i="12"/>
  <c r="CO49" i="12"/>
  <c r="CP39" i="12"/>
  <c r="CP41" i="12"/>
  <c r="CP49" i="12" l="1"/>
  <c r="CP50" i="12"/>
  <c r="CP42" i="12"/>
  <c r="CQ41" i="12"/>
  <c r="CQ39" i="12"/>
  <c r="CQ42" i="12" l="1"/>
  <c r="CQ50" i="12"/>
  <c r="CQ49" i="12"/>
  <c r="CT48" i="12" s="1"/>
  <c r="CR41" i="12"/>
  <c r="CR39" i="12"/>
  <c r="CT43" i="12" l="1"/>
  <c r="CR49" i="12"/>
  <c r="CR50" i="12"/>
  <c r="CT47" i="12"/>
  <c r="CT45" i="12"/>
  <c r="CL55" i="12"/>
  <c r="CL53" i="12"/>
  <c r="CM52" i="12"/>
  <c r="CL52" i="12"/>
  <c r="CR42" i="12"/>
  <c r="CT41" i="12" s="1"/>
  <c r="CN52" i="12"/>
  <c r="CL63" i="12" l="1"/>
  <c r="CL64" i="12"/>
  <c r="CM53" i="12"/>
  <c r="CM55" i="12"/>
  <c r="CL54" i="12"/>
  <c r="CO52" i="12"/>
  <c r="CL56" i="12"/>
  <c r="CM56" i="12" l="1"/>
  <c r="CM64" i="12"/>
  <c r="CM63" i="12"/>
  <c r="CN53" i="12"/>
  <c r="CN55" i="12"/>
  <c r="CN63" i="12" l="1"/>
  <c r="CN64" i="12"/>
  <c r="CN56" i="12"/>
  <c r="CO55" i="12"/>
  <c r="CO53" i="12"/>
  <c r="CO56" i="12" l="1"/>
  <c r="CO64" i="12"/>
  <c r="CO63" i="12"/>
  <c r="CP55" i="12"/>
  <c r="CP53" i="12"/>
  <c r="CP56" i="12" l="1"/>
  <c r="CP63" i="12"/>
  <c r="CP64" i="12"/>
  <c r="CQ55" i="12"/>
  <c r="CQ53" i="12"/>
  <c r="CQ63" i="12" l="1"/>
  <c r="CT62" i="12" s="1"/>
  <c r="CQ64" i="12"/>
  <c r="CR55" i="12"/>
  <c r="CT57" i="12" s="1"/>
  <c r="CR53" i="12"/>
  <c r="CQ56" i="12"/>
  <c r="CR63" i="12" l="1"/>
  <c r="CR64" i="12"/>
  <c r="CT59" i="12"/>
  <c r="CT61" i="12"/>
  <c r="CL67" i="12"/>
  <c r="CM66" i="12"/>
  <c r="CL66" i="12"/>
  <c r="CL69" i="12"/>
  <c r="CN66" i="12"/>
  <c r="CR56" i="12"/>
  <c r="CT55" i="12" s="1"/>
  <c r="CL77" i="12" l="1"/>
  <c r="CL78" i="12"/>
  <c r="CL70" i="12"/>
  <c r="CL68" i="12"/>
  <c r="CO66" i="12"/>
  <c r="CM69" i="12"/>
  <c r="CM67" i="12"/>
  <c r="CM70" i="12" l="1"/>
  <c r="CM78" i="12"/>
  <c r="CM77" i="12"/>
  <c r="CN69" i="12"/>
  <c r="CN67" i="12"/>
  <c r="CN70" i="12" l="1"/>
  <c r="CN77" i="12"/>
  <c r="CN78" i="12"/>
  <c r="CO69" i="12"/>
  <c r="CO67" i="12"/>
  <c r="CO77" i="12" l="1"/>
  <c r="CO78" i="12"/>
  <c r="CP69" i="12"/>
  <c r="CP67" i="12"/>
  <c r="CO70" i="12"/>
  <c r="CP70" i="12" l="1"/>
  <c r="CP77" i="12"/>
  <c r="CP78" i="12"/>
  <c r="CQ69" i="12"/>
  <c r="CQ67" i="12"/>
  <c r="CQ78" i="12" l="1"/>
  <c r="CQ77" i="12"/>
  <c r="CT76" i="12" s="1"/>
  <c r="CR69" i="12"/>
  <c r="CR67" i="12"/>
  <c r="CQ70" i="12"/>
  <c r="CT71" i="12" l="1"/>
  <c r="CR77" i="12"/>
  <c r="CR78" i="12"/>
  <c r="CT75" i="12"/>
  <c r="CT73" i="12"/>
  <c r="CM80" i="12"/>
  <c r="CL81" i="12"/>
  <c r="CL80" i="12"/>
  <c r="CL83" i="12"/>
  <c r="CR70" i="12"/>
  <c r="CT69" i="12" s="1"/>
  <c r="CN80" i="12"/>
  <c r="CL91" i="12" l="1"/>
  <c r="CL92" i="12"/>
  <c r="CO80" i="12"/>
  <c r="CL82" i="12"/>
  <c r="CM83" i="12"/>
  <c r="CM81" i="12"/>
  <c r="CL84" i="12"/>
  <c r="CM84" i="12" l="1"/>
  <c r="CM91" i="12"/>
  <c r="CM92" i="12"/>
  <c r="CN83" i="12"/>
  <c r="CN81" i="12"/>
  <c r="CN91" i="12" l="1"/>
  <c r="CN92" i="12"/>
  <c r="CO83" i="12"/>
  <c r="CO81" i="12"/>
  <c r="CN84" i="12"/>
  <c r="CO84" i="12" l="1"/>
  <c r="CO92" i="12"/>
  <c r="CO91" i="12"/>
  <c r="CP83" i="12"/>
  <c r="CP81" i="12"/>
  <c r="CP91" i="12" l="1"/>
  <c r="CP92" i="12"/>
  <c r="CQ83" i="12"/>
  <c r="CQ81" i="12"/>
  <c r="CP84" i="12"/>
  <c r="CQ84" i="12" l="1"/>
  <c r="CQ92" i="12"/>
  <c r="CQ91" i="12"/>
  <c r="CT90" i="12" s="1"/>
  <c r="CR81" i="12"/>
  <c r="CR83" i="12"/>
  <c r="CR91" i="12" l="1"/>
  <c r="CR92" i="12"/>
  <c r="CN94" i="12"/>
  <c r="CR84" i="12"/>
  <c r="CT83" i="12" s="1"/>
  <c r="CT85" i="12"/>
  <c r="CL95" i="12"/>
  <c r="CL97" i="12"/>
  <c r="CM94" i="12"/>
  <c r="CL94" i="12"/>
  <c r="CL105" i="12" l="1"/>
  <c r="CL106" i="12"/>
  <c r="CL96" i="12"/>
  <c r="CO94" i="12"/>
  <c r="CT89" i="12"/>
  <c r="CT87" i="12"/>
  <c r="CL98" i="12"/>
  <c r="CM97" i="12"/>
  <c r="CM95" i="12"/>
  <c r="CM98" i="12" l="1"/>
  <c r="CM106" i="12"/>
  <c r="CM105" i="12"/>
  <c r="CN97" i="12"/>
  <c r="CN95" i="12"/>
  <c r="CN98" i="12" l="1"/>
  <c r="CN105" i="12"/>
  <c r="CN106" i="12"/>
  <c r="CO97" i="12"/>
  <c r="CO95" i="12"/>
  <c r="CO106" i="12" l="1"/>
  <c r="CO105" i="12"/>
  <c r="CP95" i="12"/>
  <c r="CP97" i="12"/>
  <c r="CO98" i="12"/>
  <c r="CP98" i="12" l="1"/>
  <c r="CP105" i="12"/>
  <c r="CP106" i="12"/>
  <c r="CQ97" i="12"/>
  <c r="CQ95" i="12"/>
  <c r="CQ106" i="12" l="1"/>
  <c r="CQ105" i="12"/>
  <c r="CT104" i="12" s="1"/>
  <c r="CR97" i="12"/>
  <c r="CT99" i="12" s="1"/>
  <c r="CR95" i="12"/>
  <c r="CQ98" i="12"/>
  <c r="CR105" i="12" l="1"/>
  <c r="CR106" i="12"/>
  <c r="CT103" i="12"/>
  <c r="CT101" i="12"/>
  <c r="CL111" i="12"/>
  <c r="CM108" i="12"/>
  <c r="CL109" i="12"/>
  <c r="CL108" i="12"/>
  <c r="CR98" i="12"/>
  <c r="CT97" i="12" s="1"/>
  <c r="CN108" i="12"/>
  <c r="CL119" i="12" l="1"/>
  <c r="CL120" i="12"/>
  <c r="CL110" i="12"/>
  <c r="CO108" i="12"/>
  <c r="CM111" i="12"/>
  <c r="CM109" i="12"/>
  <c r="CL112" i="12"/>
  <c r="CM112" i="12" l="1"/>
  <c r="CM120" i="12"/>
  <c r="CM119" i="12"/>
  <c r="CN109" i="12"/>
  <c r="CN111" i="12"/>
  <c r="CN119" i="12" l="1"/>
  <c r="CN120" i="12"/>
  <c r="CN112" i="12"/>
  <c r="CO111" i="12"/>
  <c r="CO109" i="12"/>
  <c r="CO112" i="12" l="1"/>
  <c r="CO120" i="12"/>
  <c r="CO119" i="12"/>
  <c r="CP111" i="12"/>
  <c r="CP109" i="12"/>
  <c r="CP112" i="12" l="1"/>
  <c r="CP119" i="12"/>
  <c r="CP120" i="12"/>
  <c r="CQ111" i="12"/>
  <c r="CQ109" i="12"/>
  <c r="CQ119" i="12" l="1"/>
  <c r="CT118" i="12" s="1"/>
  <c r="CQ120" i="12"/>
  <c r="CR111" i="12"/>
  <c r="CT113" i="12" s="1"/>
  <c r="CR109" i="12"/>
  <c r="CQ112" i="12"/>
  <c r="CR112" i="12" l="1"/>
  <c r="CT111" i="12" s="1"/>
  <c r="CR119" i="12"/>
  <c r="CR120" i="12"/>
  <c r="CT115" i="12"/>
  <c r="CT117" i="12"/>
</calcChain>
</file>

<file path=xl/sharedStrings.xml><?xml version="1.0" encoding="utf-8"?>
<sst xmlns="http://schemas.openxmlformats.org/spreadsheetml/2006/main" count="1448" uniqueCount="76">
  <si>
    <t>計画</t>
    <rPh sb="0" eb="2">
      <t>ケイカク</t>
    </rPh>
    <phoneticPr fontId="2"/>
  </si>
  <si>
    <t>工事期間</t>
    <rPh sb="0" eb="2">
      <t>コウジ</t>
    </rPh>
    <rPh sb="2" eb="4">
      <t>キカン</t>
    </rPh>
    <phoneticPr fontId="2"/>
  </si>
  <si>
    <t>対象期間</t>
    <rPh sb="0" eb="2">
      <t>タイショウ</t>
    </rPh>
    <rPh sb="2" eb="4">
      <t>キカン</t>
    </rPh>
    <phoneticPr fontId="2"/>
  </si>
  <si>
    <t>工事名</t>
    <rPh sb="0" eb="3">
      <t>コウジメイ</t>
    </rPh>
    <phoneticPr fontId="2"/>
  </si>
  <si>
    <t>現場閉所率</t>
    <rPh sb="0" eb="2">
      <t>ゲンバ</t>
    </rPh>
    <rPh sb="2" eb="4">
      <t>ヘイショ</t>
    </rPh>
    <rPh sb="4" eb="5">
      <t>リツ</t>
    </rPh>
    <phoneticPr fontId="2"/>
  </si>
  <si>
    <t>曜日</t>
    <rPh sb="0" eb="2">
      <t>ヨウビ</t>
    </rPh>
    <phoneticPr fontId="2"/>
  </si>
  <si>
    <t>計画日数</t>
    <rPh sb="0" eb="2">
      <t>ケイカク</t>
    </rPh>
    <rPh sb="2" eb="4">
      <t>ニッスウ</t>
    </rPh>
    <phoneticPr fontId="2"/>
  </si>
  <si>
    <t>実績</t>
    <rPh sb="0" eb="2">
      <t>ジッセキ</t>
    </rPh>
    <phoneticPr fontId="2"/>
  </si>
  <si>
    <t>行事</t>
    <rPh sb="0" eb="2">
      <t>ギョウジ</t>
    </rPh>
    <phoneticPr fontId="2"/>
  </si>
  <si>
    <t>計画率</t>
    <rPh sb="0" eb="2">
      <t>ケイカク</t>
    </rPh>
    <rPh sb="2" eb="3">
      <t>リツ</t>
    </rPh>
    <phoneticPr fontId="2"/>
  </si>
  <si>
    <t>閉所日数</t>
    <rPh sb="0" eb="2">
      <t>ヘイショ</t>
    </rPh>
    <rPh sb="2" eb="4">
      <t>ニッスウ</t>
    </rPh>
    <phoneticPr fontId="2"/>
  </si>
  <si>
    <t>工事着手日</t>
    <rPh sb="0" eb="2">
      <t>コウジ</t>
    </rPh>
    <rPh sb="2" eb="4">
      <t>チャクシュ</t>
    </rPh>
    <rPh sb="4" eb="5">
      <t>ビ</t>
    </rPh>
    <phoneticPr fontId="2"/>
  </si>
  <si>
    <t>：</t>
    <phoneticPr fontId="2"/>
  </si>
  <si>
    <t>閉所率</t>
    <rPh sb="0" eb="2">
      <t>ヘイショ</t>
    </rPh>
    <rPh sb="2" eb="3">
      <t>リツ</t>
    </rPh>
    <phoneticPr fontId="2"/>
  </si>
  <si>
    <t>工事完成届出日(予定)</t>
    <rPh sb="0" eb="2">
      <t>コウジ</t>
    </rPh>
    <rPh sb="2" eb="4">
      <t>カンセイ</t>
    </rPh>
    <rPh sb="4" eb="6">
      <t>トドケデ</t>
    </rPh>
    <rPh sb="6" eb="7">
      <t>ビ</t>
    </rPh>
    <rPh sb="8" eb="10">
      <t>ヨテイ</t>
    </rPh>
    <phoneticPr fontId="2"/>
  </si>
  <si>
    <t>休暇等</t>
    <rPh sb="0" eb="2">
      <t>キュウカ</t>
    </rPh>
    <rPh sb="2" eb="3">
      <t>ナド</t>
    </rPh>
    <phoneticPr fontId="2"/>
  </si>
  <si>
    <t>休暇等</t>
    <rPh sb="0" eb="2">
      <t>キュウカ</t>
    </rPh>
    <rPh sb="2" eb="3">
      <t>トウ</t>
    </rPh>
    <phoneticPr fontId="2"/>
  </si>
  <si>
    <t>休</t>
    <rPh sb="0" eb="1">
      <t>ヤス</t>
    </rPh>
    <phoneticPr fontId="2"/>
  </si>
  <si>
    <t>月単位達成</t>
    <rPh sb="0" eb="3">
      <t>ツキタンイ</t>
    </rPh>
    <rPh sb="3" eb="5">
      <t>タッセイ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</si>
  <si>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</si>
  <si>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</si>
  <si>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土日数</t>
    <rPh sb="0" eb="2">
      <t>ドニチ</t>
    </rPh>
    <rPh sb="2" eb="3">
      <t>スウ</t>
    </rPh>
    <phoneticPr fontId="2"/>
  </si>
  <si>
    <t>リスト</t>
    <phoneticPr fontId="2"/>
  </si>
  <si>
    <t>夏休</t>
    <rPh sb="0" eb="2">
      <t>ナツヤス</t>
    </rPh>
    <phoneticPr fontId="2"/>
  </si>
  <si>
    <t>冬休</t>
    <rPh sb="0" eb="2">
      <t>フユヤス</t>
    </rPh>
    <phoneticPr fontId="2"/>
  </si>
  <si>
    <t>中止</t>
    <rPh sb="0" eb="2">
      <t>チュウシ</t>
    </rPh>
    <phoneticPr fontId="2"/>
  </si>
  <si>
    <t>通常</t>
    <rPh sb="0" eb="2">
      <t>ツウジョウ</t>
    </rPh>
    <phoneticPr fontId="2"/>
  </si>
  <si>
    <t>－</t>
    <phoneticPr fontId="2"/>
  </si>
  <si>
    <t>通常実績</t>
    <rPh sb="0" eb="2">
      <t>ツウジョウ</t>
    </rPh>
    <rPh sb="2" eb="4">
      <t>ジッセキ</t>
    </rPh>
    <phoneticPr fontId="2"/>
  </si>
  <si>
    <t>雨休</t>
    <rPh sb="0" eb="1">
      <t>ウ</t>
    </rPh>
    <rPh sb="1" eb="2">
      <t>キュウ</t>
    </rPh>
    <phoneticPr fontId="2"/>
  </si>
  <si>
    <t>元日</t>
  </si>
  <si>
    <t>成人の日</t>
  </si>
  <si>
    <t>建国記念の日</t>
  </si>
  <si>
    <t>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</si>
  <si>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</si>
  <si>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</si>
  <si>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</si>
  <si>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</si>
  <si>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</si>
  <si>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</si>
  <si>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</si>
  <si>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</si>
  <si>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</si>
  <si>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</si>
  <si>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</si>
  <si>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</si>
  <si>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</si>
  <si>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祝日</t>
    <rPh sb="0" eb="2">
      <t>シュクジツ</t>
    </rPh>
    <phoneticPr fontId="2"/>
  </si>
  <si>
    <t>名称</t>
    <rPh sb="0" eb="2">
      <t>メイショウ</t>
    </rPh>
    <phoneticPr fontId="2"/>
  </si>
  <si>
    <t>月</t>
    <rPh sb="0" eb="1">
      <t>ツキ</t>
    </rPh>
    <phoneticPr fontId="2"/>
  </si>
  <si>
    <t>○○工事</t>
    <rPh sb="2" eb="4">
      <t>コウジ</t>
    </rPh>
    <phoneticPr fontId="2"/>
  </si>
  <si>
    <t>通期達成状況</t>
    <rPh sb="0" eb="2">
      <t>ツウキ</t>
    </rPh>
    <rPh sb="2" eb="4">
      <t>タッセイ</t>
    </rPh>
    <rPh sb="4" eb="6">
      <t>ジョウキョウ</t>
    </rPh>
    <phoneticPr fontId="2"/>
  </si>
  <si>
    <t>月単位達成状況</t>
    <rPh sb="0" eb="3">
      <t>ツキタンイ</t>
    </rPh>
    <rPh sb="3" eb="5">
      <t>タッセイ</t>
    </rPh>
    <rPh sb="5" eb="7">
      <t>ジョウキョウ</t>
    </rPh>
    <phoneticPr fontId="2"/>
  </si>
  <si>
    <t>　</t>
  </si>
  <si>
    <t>土日祝日数</t>
    <rPh sb="0" eb="2">
      <t>ドニチ</t>
    </rPh>
    <rPh sb="2" eb="4">
      <t>シュクジツ</t>
    </rPh>
    <rPh sb="4" eb="5">
      <t>スウ</t>
    </rPh>
    <phoneticPr fontId="2"/>
  </si>
  <si>
    <t>完全週休２日達成</t>
    <rPh sb="0" eb="2">
      <t>カンゼン</t>
    </rPh>
    <rPh sb="2" eb="4">
      <t>シュウキュウ</t>
    </rPh>
    <rPh sb="5" eb="6">
      <t>ニチ</t>
    </rPh>
    <rPh sb="6" eb="8">
      <t>タッセイ</t>
    </rPh>
    <phoneticPr fontId="2"/>
  </si>
  <si>
    <t>元日</t>
    <phoneticPr fontId="2"/>
  </si>
  <si>
    <t>成人の日</t>
    <phoneticPr fontId="2"/>
  </si>
  <si>
    <t>建国記念の日</t>
    <rPh sb="0" eb="2">
      <t>ケンコク</t>
    </rPh>
    <rPh sb="2" eb="4">
      <t>キネン</t>
    </rPh>
    <rPh sb="5" eb="6">
      <t>ヒ</t>
    </rPh>
    <phoneticPr fontId="2"/>
  </si>
  <si>
    <t>天皇誕生日</t>
    <phoneticPr fontId="2"/>
  </si>
  <si>
    <t>休日</t>
    <phoneticPr fontId="2"/>
  </si>
  <si>
    <t>秋分の日</t>
    <phoneticPr fontId="2"/>
  </si>
  <si>
    <t>春分の日</t>
    <rPh sb="0" eb="2">
      <t>シュンブン</t>
    </rPh>
    <phoneticPr fontId="2"/>
  </si>
  <si>
    <t>昭和の日</t>
    <phoneticPr fontId="2"/>
  </si>
  <si>
    <t>憲法記念日</t>
    <phoneticPr fontId="2"/>
  </si>
  <si>
    <t>みどりの日</t>
    <phoneticPr fontId="2"/>
  </si>
  <si>
    <t>こどもの日</t>
    <phoneticPr fontId="2"/>
  </si>
  <si>
    <t>海の日</t>
    <phoneticPr fontId="2"/>
  </si>
  <si>
    <t>山の日</t>
    <phoneticPr fontId="2"/>
  </si>
  <si>
    <t>敬老の日</t>
    <phoneticPr fontId="2"/>
  </si>
  <si>
    <t>スポーツの日</t>
    <phoneticPr fontId="2"/>
  </si>
  <si>
    <t>文化の日</t>
    <phoneticPr fontId="2"/>
  </si>
  <si>
    <t>勤労感謝の日</t>
    <phoneticPr fontId="2"/>
  </si>
  <si>
    <t>※R６，７，８年度について入力してあります。Ｒ９年度以降については随時追記をお願いします。
（セルH600まで対応可能）</t>
    <rPh sb="7" eb="9">
      <t>ネンド</t>
    </rPh>
    <rPh sb="13" eb="15">
      <t>ニュウリョク</t>
    </rPh>
    <rPh sb="24" eb="26">
      <t>ネンド</t>
    </rPh>
    <rPh sb="26" eb="28">
      <t>イコウ</t>
    </rPh>
    <rPh sb="33" eb="35">
      <t>ズイジ</t>
    </rPh>
    <rPh sb="35" eb="37">
      <t>ツイキ</t>
    </rPh>
    <rPh sb="39" eb="40">
      <t>ネガ</t>
    </rPh>
    <rPh sb="55" eb="57">
      <t>タイオウ</t>
    </rPh>
    <rPh sb="57" eb="59">
      <t>カノウ</t>
    </rPh>
    <phoneticPr fontId="2"/>
  </si>
  <si>
    <t>休日取得計画実績表（農業土木工事）【月単位・通期】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ノウギョウ</t>
    </rPh>
    <rPh sb="12" eb="14">
      <t>ドボク</t>
    </rPh>
    <rPh sb="14" eb="16">
      <t>コウジ</t>
    </rPh>
    <rPh sb="18" eb="21">
      <t>ツキタンイ</t>
    </rPh>
    <rPh sb="22" eb="24">
      <t>ツウキ</t>
    </rPh>
    <phoneticPr fontId="2"/>
  </si>
  <si>
    <t>休日取得計画実績表（農業土木工事）【完全週休２日】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ノウギョウ</t>
    </rPh>
    <rPh sb="12" eb="14">
      <t>ドボク</t>
    </rPh>
    <rPh sb="14" eb="16">
      <t>コウジ</t>
    </rPh>
    <rPh sb="18" eb="20">
      <t>カンゼン</t>
    </rPh>
    <rPh sb="20" eb="22">
      <t>シュウキュウ</t>
    </rPh>
    <rPh sb="23" eb="2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</si>
</sst>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);[Red]\(0\)"/>
    <numFmt numFmtId="177" formatCode="0.0%"/>
    <numFmt numFmtId="178" formatCode="d"/>
    <numFmt numFmtId="179" formatCode="[$-411]ggge&quot;年&quot;m&quot;月&quot;d&quot;日&quot;;@"/>
    <numFmt numFmtId="180" formatCode="###&quot;日間&quot;"/>
    <numFmt numFmtId="181" formatCode="\(@\)"/>
    <numFmt numFmtId="182" formatCode="m/d;@"/>
    <numFmt numFmtId="183" formatCode="[$-409]d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1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1"/>
      <name val="HGｺﾞｼｯｸM"/>
      <family val="3"/>
      <charset val="128"/>
    </font>
    <font>
      <sz val="11"/>
      <color rgb="FFFF0000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0"/>
      <color rgb="FF000000"/>
      <name val="Courier New"/>
      <family val="3"/>
    </font>
    <font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4" fillId="2" borderId="26" xfId="0" applyFont="1" applyFill="1" applyBorder="1" applyAlignment="1" applyProtection="1">
      <alignment horizontal="center" vertical="center" shrinkToFit="1"/>
      <protection locked="0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0" xfId="0" applyNumberFormat="1" applyFont="1">
      <alignment vertical="center"/>
    </xf>
    <xf numFmtId="1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17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80" fontId="4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center" vertical="center"/>
    </xf>
    <xf numFmtId="14" fontId="4" fillId="0" borderId="0" xfId="0" applyNumberFormat="1" applyFont="1">
      <alignment vertical="center"/>
    </xf>
    <xf numFmtId="178" fontId="4" fillId="0" borderId="16" xfId="0" applyNumberFormat="1" applyFont="1" applyBorder="1" applyAlignment="1">
      <alignment horizontal="center" vertical="center"/>
    </xf>
    <xf numFmtId="178" fontId="4" fillId="0" borderId="9" xfId="0" applyNumberFormat="1" applyFont="1" applyBorder="1" applyAlignment="1">
      <alignment horizontal="center" vertical="center"/>
    </xf>
    <xf numFmtId="55" fontId="4" fillId="0" borderId="9" xfId="0" applyNumberFormat="1" applyFont="1" applyBorder="1" applyAlignment="1">
      <alignment horizontal="center" vertical="center"/>
    </xf>
    <xf numFmtId="55" fontId="4" fillId="0" borderId="10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 shrinkToFit="1"/>
    </xf>
    <xf numFmtId="178" fontId="4" fillId="0" borderId="4" xfId="0" applyNumberFormat="1" applyFont="1" applyBorder="1" applyAlignment="1">
      <alignment horizontal="center" vertical="center"/>
    </xf>
    <xf numFmtId="0" fontId="7" fillId="0" borderId="48" xfId="0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176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>
      <alignment vertical="center"/>
    </xf>
    <xf numFmtId="177" fontId="4" fillId="0" borderId="11" xfId="1" applyNumberFormat="1" applyFont="1" applyBorder="1" applyAlignment="1" applyProtection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4" fillId="0" borderId="40" xfId="0" applyFont="1" applyBorder="1">
      <alignment vertical="center"/>
    </xf>
    <xf numFmtId="177" fontId="4" fillId="0" borderId="21" xfId="1" applyNumberFormat="1" applyFont="1" applyBorder="1" applyAlignment="1" applyProtection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177" fontId="4" fillId="0" borderId="19" xfId="1" applyNumberFormat="1" applyFont="1" applyBorder="1" applyAlignment="1" applyProtection="1">
      <alignment horizontal="center" vertical="center"/>
    </xf>
    <xf numFmtId="0" fontId="4" fillId="0" borderId="48" xfId="0" applyFont="1" applyBorder="1" applyAlignment="1">
      <alignment horizontal="center" vertical="center"/>
    </xf>
    <xf numFmtId="55" fontId="4" fillId="0" borderId="4" xfId="0" applyNumberFormat="1" applyFont="1" applyBorder="1" applyAlignment="1">
      <alignment horizontal="center" vertical="center"/>
    </xf>
    <xf numFmtId="55" fontId="4" fillId="0" borderId="20" xfId="0" applyNumberFormat="1" applyFont="1" applyBorder="1" applyAlignment="1">
      <alignment horizontal="center" vertical="center"/>
    </xf>
    <xf numFmtId="178" fontId="4" fillId="0" borderId="48" xfId="0" applyNumberFormat="1" applyFont="1" applyBorder="1" applyAlignment="1">
      <alignment horizontal="center" vertical="center" shrinkToFit="1"/>
    </xf>
    <xf numFmtId="177" fontId="4" fillId="0" borderId="11" xfId="1" applyNumberFormat="1" applyFont="1" applyFill="1" applyBorder="1" applyAlignment="1" applyProtection="1">
      <alignment horizontal="center" vertical="center"/>
    </xf>
    <xf numFmtId="177" fontId="4" fillId="0" borderId="21" xfId="1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left" vertical="center"/>
    </xf>
    <xf numFmtId="177" fontId="4" fillId="0" borderId="0" xfId="1" applyNumberFormat="1" applyFont="1" applyBorder="1" applyAlignment="1" applyProtection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shrinkToFit="1"/>
      <protection locked="0"/>
    </xf>
    <xf numFmtId="0" fontId="4" fillId="2" borderId="18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0" fillId="0" borderId="47" xfId="0" applyBorder="1">
      <alignment vertical="center"/>
    </xf>
    <xf numFmtId="14" fontId="11" fillId="0" borderId="47" xfId="0" applyNumberFormat="1" applyFont="1" applyBorder="1" applyAlignment="1">
      <alignment horizontal="justify" vertical="center"/>
    </xf>
    <xf numFmtId="0" fontId="0" fillId="3" borderId="47" xfId="0" applyFill="1" applyBorder="1" applyAlignment="1">
      <alignment horizontal="center" vertical="center"/>
    </xf>
    <xf numFmtId="0" fontId="0" fillId="3" borderId="47" xfId="0" applyFill="1" applyBorder="1">
      <alignment vertical="center"/>
    </xf>
    <xf numFmtId="0" fontId="0" fillId="0" borderId="25" xfId="0" applyBorder="1">
      <alignment vertical="center"/>
    </xf>
    <xf numFmtId="0" fontId="4" fillId="0" borderId="28" xfId="0" applyFont="1" applyBorder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181" fontId="4" fillId="0" borderId="0" xfId="0" applyNumberFormat="1" applyFont="1" applyAlignment="1">
      <alignment horizontal="center" vertical="center"/>
    </xf>
    <xf numFmtId="181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14" fontId="4" fillId="0" borderId="0" xfId="0" applyNumberFormat="1" applyFont="1" applyAlignment="1">
      <alignment vertical="center" shrinkToFit="1"/>
    </xf>
    <xf numFmtId="178" fontId="4" fillId="0" borderId="0" xfId="0" applyNumberFormat="1" applyFont="1" applyAlignment="1">
      <alignment vertical="center" shrinkToFit="1"/>
    </xf>
    <xf numFmtId="182" fontId="4" fillId="0" borderId="0" xfId="0" applyNumberFormat="1" applyFont="1" applyAlignment="1">
      <alignment horizontal="center" vertical="center" shrinkToFit="1"/>
    </xf>
    <xf numFmtId="182" fontId="4" fillId="0" borderId="0" xfId="0" applyNumberFormat="1" applyFont="1" applyAlignment="1">
      <alignment vertical="center" shrinkToFit="1"/>
    </xf>
    <xf numFmtId="178" fontId="4" fillId="0" borderId="11" xfId="0" applyNumberFormat="1" applyFont="1" applyBorder="1" applyAlignment="1">
      <alignment horizontal="center" vertical="center"/>
    </xf>
    <xf numFmtId="0" fontId="4" fillId="0" borderId="11" xfId="1" applyNumberFormat="1" applyFont="1" applyBorder="1" applyAlignment="1" applyProtection="1">
      <alignment horizontal="center" vertical="center"/>
    </xf>
    <xf numFmtId="0" fontId="10" fillId="0" borderId="18" xfId="0" applyFont="1" applyBorder="1">
      <alignment vertical="center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10" fillId="0" borderId="0" xfId="0" applyFont="1">
      <alignment vertical="center"/>
    </xf>
    <xf numFmtId="55" fontId="9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83" fontId="4" fillId="0" borderId="7" xfId="0" applyNumberFormat="1" applyFont="1" applyBorder="1" applyAlignment="1">
      <alignment horizontal="center" vertical="center" shrinkToFit="1"/>
    </xf>
    <xf numFmtId="18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9" fontId="8" fillId="2" borderId="37" xfId="0" applyNumberFormat="1" applyFont="1" applyFill="1" applyBorder="1" applyAlignment="1" applyProtection="1">
      <alignment horizontal="center" vertical="center" shrinkToFit="1"/>
      <protection locked="0"/>
    </xf>
    <xf numFmtId="179" fontId="8" fillId="2" borderId="38" xfId="0" applyNumberFormat="1" applyFont="1" applyFill="1" applyBorder="1" applyAlignment="1" applyProtection="1">
      <alignment horizontal="center" vertical="center" shrinkToFit="1"/>
      <protection locked="0"/>
    </xf>
    <xf numFmtId="179" fontId="8" fillId="2" borderId="39" xfId="0" applyNumberFormat="1" applyFont="1" applyFill="1" applyBorder="1" applyAlignment="1" applyProtection="1">
      <alignment horizontal="center" vertical="center" shrinkToFit="1"/>
      <protection locked="0"/>
    </xf>
    <xf numFmtId="179" fontId="7" fillId="0" borderId="37" xfId="0" applyNumberFormat="1" applyFont="1" applyBorder="1" applyAlignment="1" applyProtection="1">
      <alignment horizontal="center" vertical="center" shrinkToFit="1"/>
      <protection locked="0"/>
    </xf>
    <xf numFmtId="179" fontId="7" fillId="0" borderId="38" xfId="0" applyNumberFormat="1" applyFont="1" applyBorder="1" applyAlignment="1" applyProtection="1">
      <alignment horizontal="center" vertical="center" shrinkToFit="1"/>
      <protection locked="0"/>
    </xf>
    <xf numFmtId="179" fontId="7" fillId="0" borderId="39" xfId="0" applyNumberFormat="1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center" shrinkToFit="1"/>
    </xf>
    <xf numFmtId="179" fontId="4" fillId="2" borderId="0" xfId="0" applyNumberFormat="1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right" vertical="center"/>
    </xf>
    <xf numFmtId="180" fontId="4" fillId="0" borderId="0" xfId="0" applyNumberFormat="1" applyFont="1" applyAlignment="1">
      <alignment horizontal="left" vertical="center"/>
    </xf>
    <xf numFmtId="179" fontId="7" fillId="0" borderId="0" xfId="0" applyNumberFormat="1" applyFont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80" fontId="7" fillId="0" borderId="0" xfId="0" applyNumberFormat="1" applyFont="1" applyAlignment="1">
      <alignment horizontal="left" vertical="center"/>
    </xf>
    <xf numFmtId="55" fontId="9" fillId="0" borderId="12" xfId="0" applyNumberFormat="1" applyFont="1" applyBorder="1" applyAlignment="1">
      <alignment horizontal="center" vertical="center"/>
    </xf>
    <xf numFmtId="55" fontId="9" fillId="0" borderId="50" xfId="0" applyNumberFormat="1" applyFont="1" applyBorder="1" applyAlignment="1">
      <alignment horizontal="center" vertical="center"/>
    </xf>
    <xf numFmtId="55" fontId="9" fillId="0" borderId="13" xfId="0" applyNumberFormat="1" applyFont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" xfId="0" applyFont="1" applyFill="1" applyBorder="1" applyAlignment="1" applyProtection="1">
      <alignment horizontal="center" vertical="center" textRotation="255" shrinkToFit="1"/>
      <protection locked="0"/>
    </xf>
    <xf numFmtId="0" fontId="4" fillId="0" borderId="3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2" borderId="3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6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7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9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8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21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6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2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1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2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3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6" xfId="0" applyFont="1" applyFill="1" applyBorder="1" applyAlignment="1" applyProtection="1">
      <alignment horizontal="center" vertical="center" textRotation="255" shrinkToFit="1"/>
      <protection locked="0"/>
    </xf>
    <xf numFmtId="177" fontId="4" fillId="0" borderId="2" xfId="1" applyNumberFormat="1" applyFont="1" applyBorder="1" applyAlignment="1" applyProtection="1">
      <alignment horizontal="center" vertical="center"/>
    </xf>
    <xf numFmtId="177" fontId="4" fillId="0" borderId="27" xfId="1" applyNumberFormat="1" applyFont="1" applyBorder="1" applyAlignment="1" applyProtection="1">
      <alignment horizontal="center" vertical="center"/>
    </xf>
    <xf numFmtId="0" fontId="9" fillId="3" borderId="54" xfId="0" applyFont="1" applyFill="1" applyBorder="1" applyAlignment="1">
      <alignment horizontal="center" vertical="center"/>
    </xf>
    <xf numFmtId="0" fontId="9" fillId="3" borderId="55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58" xfId="0" applyFont="1" applyFill="1" applyBorder="1" applyAlignment="1">
      <alignment horizontal="center" vertical="center"/>
    </xf>
    <xf numFmtId="0" fontId="9" fillId="3" borderId="56" xfId="0" applyFont="1" applyFill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4" fillId="0" borderId="6" xfId="1" applyNumberFormat="1" applyFont="1" applyBorder="1" applyAlignment="1" applyProtection="1">
      <alignment horizontal="center" vertical="center"/>
    </xf>
    <xf numFmtId="177" fontId="4" fillId="0" borderId="26" xfId="1" applyNumberFormat="1" applyFont="1" applyBorder="1" applyAlignment="1" applyProtection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2" fillId="0" borderId="53" xfId="0" applyFont="1" applyBorder="1" applyAlignment="1">
      <alignment vertical="center" wrapText="1"/>
    </xf>
  </cellXfs>
  <cellStyles count="2">
    <cellStyle name="パーセント" xfId="1" builtinId="5"/>
    <cellStyle name="標準" xfId="0" builtinId="0"/>
  </cellStyles>
  <dxfs count="699"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theme="0"/>
      </font>
      <fill>
        <patternFill>
          <bgColor rgb="FFCC00CC"/>
        </patternFill>
      </fill>
    </dxf>
    <dxf>
      <fill>
        <patternFill>
          <bgColor rgb="FFFFFF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0000"/>
      <color rgb="FFFFFF99"/>
      <color rgb="FFCCFFFF"/>
      <color rgb="FFFFCCFF"/>
      <color rgb="FFFF66FF"/>
      <color rgb="FFFF99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263918</xdr:colOff>
      <xdr:row>0</xdr:row>
      <xdr:rowOff>42047</xdr:rowOff>
    </xdr:from>
    <xdr:ext cx="10690491" cy="425822"/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86122A12-2E29-4567-8BAE-C627AE7D21E2}"/>
            </a:ext>
          </a:extLst>
        </xdr:cNvPr>
        <xdr:cNvSpPr txBox="1"/>
      </xdr:nvSpPr>
      <xdr:spPr>
        <a:xfrm>
          <a:off x="248678" y="42047"/>
          <a:ext cx="1069049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自動計算の箇所についてはシート保護をしてあります。</a:t>
          </a:r>
        </a:p>
      </xdr:txBody>
    </xdr:sp>
    <xdr:clientData/>
  </xdr:oneCellAnchor>
  <xdr:oneCellAnchor>
    <xdr:from>
      <xdr:col>29</xdr:col>
      <xdr:colOff>86591</xdr:colOff>
      <xdr:row>16</xdr:row>
      <xdr:rowOff>86591</xdr:rowOff>
    </xdr:from>
    <xdr:ext cx="184731" cy="264560"/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AE4F46AE-6FAD-49CF-BB3B-5BB08957CDAC}"/>
            </a:ext>
          </a:extLst>
        </xdr:cNvPr>
        <xdr:cNvSpPr txBox="1"/>
      </xdr:nvSpPr>
      <xdr:spPr>
        <a:xfrm>
          <a:off x="10099271" y="2570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07EA4084-8C10-47FC-BF84-4A741210B0BB}"/>
            </a:ext>
          </a:extLst>
        </xdr:cNvPr>
        <xdr:cNvSpPr txBox="1"/>
      </xdr:nvSpPr>
      <xdr:spPr>
        <a:xfrm>
          <a:off x="255270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30</xdr:row>
      <xdr:rowOff>86591</xdr:rowOff>
    </xdr:from>
    <xdr:ext cx="184731" cy="264560"/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E62B4E13-36A2-4CF4-B9FA-EFFA47D6E1C9}"/>
            </a:ext>
          </a:extLst>
        </xdr:cNvPr>
        <xdr:cNvSpPr txBox="1"/>
      </xdr:nvSpPr>
      <xdr:spPr>
        <a:xfrm>
          <a:off x="1009927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28AFE631-888A-46C5-9A66-E1F489556B88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51</xdr:row>
      <xdr:rowOff>0</xdr:rowOff>
    </xdr:from>
    <xdr:ext cx="184731" cy="264560"/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E029C299-4D06-4282-8182-8F170CD35EBA}"/>
            </a:ext>
          </a:extLst>
        </xdr:cNvPr>
        <xdr:cNvSpPr txBox="1"/>
      </xdr:nvSpPr>
      <xdr:spPr>
        <a:xfrm>
          <a:off x="255270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58</xdr:row>
      <xdr:rowOff>86591</xdr:rowOff>
    </xdr:from>
    <xdr:ext cx="184731" cy="264560"/>
    <xdr:sp macro="" textlink="">
      <xdr:nvSpPr>
        <xdr:cNvPr id="154" name="テキスト ボックス 153">
          <a:extLst>
            <a:ext uri="{FF2B5EF4-FFF2-40B4-BE49-F238E27FC236}">
              <a16:creationId xmlns:a16="http://schemas.microsoft.com/office/drawing/2014/main" id="{7EE15EE0-1461-4AFA-A6E8-9E1AB022A66D}"/>
            </a:ext>
          </a:extLst>
        </xdr:cNvPr>
        <xdr:cNvSpPr txBox="1"/>
      </xdr:nvSpPr>
      <xdr:spPr>
        <a:xfrm>
          <a:off x="1009927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5B5C6ED0-3188-4A78-8764-555D12949F94}"/>
            </a:ext>
          </a:extLst>
        </xdr:cNvPr>
        <xdr:cNvSpPr txBox="1"/>
      </xdr:nvSpPr>
      <xdr:spPr>
        <a:xfrm>
          <a:off x="255270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72</xdr:row>
      <xdr:rowOff>86591</xdr:rowOff>
    </xdr:from>
    <xdr:ext cx="184731" cy="264560"/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F201E487-836D-46B1-AB47-9B89E28D18DE}"/>
            </a:ext>
          </a:extLst>
        </xdr:cNvPr>
        <xdr:cNvSpPr txBox="1"/>
      </xdr:nvSpPr>
      <xdr:spPr>
        <a:xfrm>
          <a:off x="1009927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AA60D25B-3E72-49CD-8EFE-05E18DBEA694}"/>
            </a:ext>
          </a:extLst>
        </xdr:cNvPr>
        <xdr:cNvSpPr txBox="1"/>
      </xdr:nvSpPr>
      <xdr:spPr>
        <a:xfrm>
          <a:off x="255270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86</xdr:row>
      <xdr:rowOff>86591</xdr:rowOff>
    </xdr:from>
    <xdr:ext cx="184731" cy="264560"/>
    <xdr:sp macro="" textlink="">
      <xdr:nvSpPr>
        <xdr:cNvPr id="158" name="テキスト ボックス 157">
          <a:extLst>
            <a:ext uri="{FF2B5EF4-FFF2-40B4-BE49-F238E27FC236}">
              <a16:creationId xmlns:a16="http://schemas.microsoft.com/office/drawing/2014/main" id="{318798AA-4F59-47F2-954E-12BC195A9BE1}"/>
            </a:ext>
          </a:extLst>
        </xdr:cNvPr>
        <xdr:cNvSpPr txBox="1"/>
      </xdr:nvSpPr>
      <xdr:spPr>
        <a:xfrm>
          <a:off x="1009927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BB3C5A80-E4F6-4B3C-86D1-C9D1CAFC9A15}"/>
            </a:ext>
          </a:extLst>
        </xdr:cNvPr>
        <xdr:cNvSpPr txBox="1"/>
      </xdr:nvSpPr>
      <xdr:spPr>
        <a:xfrm>
          <a:off x="255270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100</xdr:row>
      <xdr:rowOff>86591</xdr:rowOff>
    </xdr:from>
    <xdr:ext cx="184731" cy="264560"/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43D2ACC1-1C70-466F-BBE1-1F19258FA9E3}"/>
            </a:ext>
          </a:extLst>
        </xdr:cNvPr>
        <xdr:cNvSpPr txBox="1"/>
      </xdr:nvSpPr>
      <xdr:spPr>
        <a:xfrm>
          <a:off x="1009927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830107DB-ADE9-4904-9671-57CB9B17920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63E1474E-8569-4CA5-9CDD-E7F6C3E8F41C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37C0E262-B8D2-4EE6-8969-C25257DE8E67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0AF29AB1-07CB-443E-A76A-F9CA59CA5FB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3CDDDF4B-D60A-43C4-A9B6-68A7AFF34202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258914D2-FE4B-4836-B92E-D4A5FC711D6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103E038E-A184-4030-94A5-7B010A5078F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621F2AA6-F4C0-4721-A827-7B14F7290F7E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04EA841D-6039-4783-AFD3-9D96D4850F1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3C1B2D31-5BA4-4D24-846C-4EBEA94AAFA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A58FBF41-428D-427A-980D-967968E9B7BD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9BAF153B-A429-46B1-B074-3C4C45B8B5FD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58</xdr:row>
      <xdr:rowOff>86591</xdr:rowOff>
    </xdr:from>
    <xdr:ext cx="184731" cy="264560"/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FAF796FD-2E52-41C9-B184-3A4B78CB05FD}"/>
            </a:ext>
          </a:extLst>
        </xdr:cNvPr>
        <xdr:cNvSpPr txBox="1"/>
      </xdr:nvSpPr>
      <xdr:spPr>
        <a:xfrm>
          <a:off x="1009927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72</xdr:row>
      <xdr:rowOff>86591</xdr:rowOff>
    </xdr:from>
    <xdr:ext cx="184731" cy="264560"/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D15C0237-B372-4055-B20B-55AA1EA5B203}"/>
            </a:ext>
          </a:extLst>
        </xdr:cNvPr>
        <xdr:cNvSpPr txBox="1"/>
      </xdr:nvSpPr>
      <xdr:spPr>
        <a:xfrm>
          <a:off x="1009927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86</xdr:row>
      <xdr:rowOff>86591</xdr:rowOff>
    </xdr:from>
    <xdr:ext cx="184731" cy="264560"/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6605EEB2-DAF3-4EB8-BAD3-D9B9954FE369}"/>
            </a:ext>
          </a:extLst>
        </xdr:cNvPr>
        <xdr:cNvSpPr txBox="1"/>
      </xdr:nvSpPr>
      <xdr:spPr>
        <a:xfrm>
          <a:off x="1009927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100</xdr:row>
      <xdr:rowOff>86591</xdr:rowOff>
    </xdr:from>
    <xdr:ext cx="184731" cy="264560"/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CDB02A0F-93C4-4E11-9C71-E702B0484E1A}"/>
            </a:ext>
          </a:extLst>
        </xdr:cNvPr>
        <xdr:cNvSpPr txBox="1"/>
      </xdr:nvSpPr>
      <xdr:spPr>
        <a:xfrm>
          <a:off x="1009927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79308A6D-E837-4D8C-9F12-4FD6AD74D8AE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114</xdr:row>
      <xdr:rowOff>86591</xdr:rowOff>
    </xdr:from>
    <xdr:ext cx="184731" cy="264560"/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4C9D1C01-B80B-4854-88EC-2B5D48B1B381}"/>
            </a:ext>
          </a:extLst>
        </xdr:cNvPr>
        <xdr:cNvSpPr txBox="1"/>
      </xdr:nvSpPr>
      <xdr:spPr>
        <a:xfrm>
          <a:off x="1009927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114</xdr:row>
      <xdr:rowOff>86591</xdr:rowOff>
    </xdr:from>
    <xdr:ext cx="184731" cy="264560"/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A63AEF07-D773-4859-A75D-10EBB14A7520}"/>
            </a:ext>
          </a:extLst>
        </xdr:cNvPr>
        <xdr:cNvSpPr txBox="1"/>
      </xdr:nvSpPr>
      <xdr:spPr>
        <a:xfrm>
          <a:off x="1009927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988EAB54-7496-4475-8F1B-C5493DD46CD3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0CF73232-D516-41F4-B460-C01A47777EDD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2" name="テキスト ボックス 181">
          <a:extLst>
            <a:ext uri="{FF2B5EF4-FFF2-40B4-BE49-F238E27FC236}">
              <a16:creationId xmlns:a16="http://schemas.microsoft.com/office/drawing/2014/main" id="{D17B8291-FB6F-4C3F-826D-5FD3FBABE947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C5C591F6-2C97-4E4A-8C18-F4A747BD9609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262C43D4-9869-4841-B283-B37EF743263C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14674272-46A2-4D62-B4D2-877C89A37A65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37</xdr:row>
      <xdr:rowOff>0</xdr:rowOff>
    </xdr:from>
    <xdr:ext cx="184731" cy="264560"/>
    <xdr:sp macro="" textlink="">
      <xdr:nvSpPr>
        <xdr:cNvPr id="186" name="テキスト ボックス 185">
          <a:extLst>
            <a:ext uri="{FF2B5EF4-FFF2-40B4-BE49-F238E27FC236}">
              <a16:creationId xmlns:a16="http://schemas.microsoft.com/office/drawing/2014/main" id="{49F2C9C6-1EBC-4817-8E95-6A9EA22843E7}"/>
            </a:ext>
          </a:extLst>
        </xdr:cNvPr>
        <xdr:cNvSpPr txBox="1"/>
      </xdr:nvSpPr>
      <xdr:spPr>
        <a:xfrm>
          <a:off x="1130808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51</xdr:row>
      <xdr:rowOff>0</xdr:rowOff>
    </xdr:from>
    <xdr:ext cx="184731" cy="264560"/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D2D6BB62-3FC0-470C-8F18-3D60437A4DD3}"/>
            </a:ext>
          </a:extLst>
        </xdr:cNvPr>
        <xdr:cNvSpPr txBox="1"/>
      </xdr:nvSpPr>
      <xdr:spPr>
        <a:xfrm>
          <a:off x="1130808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65</xdr:row>
      <xdr:rowOff>0</xdr:rowOff>
    </xdr:from>
    <xdr:ext cx="184731" cy="264560"/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D786949F-61FB-4A7D-8EEE-A1A1540F2328}"/>
            </a:ext>
          </a:extLst>
        </xdr:cNvPr>
        <xdr:cNvSpPr txBox="1"/>
      </xdr:nvSpPr>
      <xdr:spPr>
        <a:xfrm>
          <a:off x="1130808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79</xdr:row>
      <xdr:rowOff>0</xdr:rowOff>
    </xdr:from>
    <xdr:ext cx="184731" cy="264560"/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58C011BA-EAA9-48A9-9FB7-4ECD76842F6A}"/>
            </a:ext>
          </a:extLst>
        </xdr:cNvPr>
        <xdr:cNvSpPr txBox="1"/>
      </xdr:nvSpPr>
      <xdr:spPr>
        <a:xfrm>
          <a:off x="1130808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93</xdr:row>
      <xdr:rowOff>0</xdr:rowOff>
    </xdr:from>
    <xdr:ext cx="184731" cy="264560"/>
    <xdr:sp macro="" textlink="">
      <xdr:nvSpPr>
        <xdr:cNvPr id="190" name="テキスト ボックス 189">
          <a:extLst>
            <a:ext uri="{FF2B5EF4-FFF2-40B4-BE49-F238E27FC236}">
              <a16:creationId xmlns:a16="http://schemas.microsoft.com/office/drawing/2014/main" id="{ED335DDD-C9C9-42BF-92EF-A26A5433DA22}"/>
            </a:ext>
          </a:extLst>
        </xdr:cNvPr>
        <xdr:cNvSpPr txBox="1"/>
      </xdr:nvSpPr>
      <xdr:spPr>
        <a:xfrm>
          <a:off x="1130808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B18A3912-7031-463E-BE52-77FFA0110536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2" name="テキスト ボックス 191">
          <a:extLst>
            <a:ext uri="{FF2B5EF4-FFF2-40B4-BE49-F238E27FC236}">
              <a16:creationId xmlns:a16="http://schemas.microsoft.com/office/drawing/2014/main" id="{DF74638B-D24F-4A40-80A1-5F309F8B3079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3" name="テキスト ボックス 192">
          <a:extLst>
            <a:ext uri="{FF2B5EF4-FFF2-40B4-BE49-F238E27FC236}">
              <a16:creationId xmlns:a16="http://schemas.microsoft.com/office/drawing/2014/main" id="{D1A9E498-397F-472A-849D-7507C889E2FC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9984EF10-36F5-4890-A27B-539B828FDFDC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8167BD0F-31BC-4587-AD59-55BBDF51DE8B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6" name="テキスト ボックス 195">
          <a:extLst>
            <a:ext uri="{FF2B5EF4-FFF2-40B4-BE49-F238E27FC236}">
              <a16:creationId xmlns:a16="http://schemas.microsoft.com/office/drawing/2014/main" id="{7719442A-7B40-4EF6-8E71-B3287E1890F5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C415A000-77E1-45F7-9452-FE9920922564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8" name="テキスト ボックス 197">
          <a:extLst>
            <a:ext uri="{FF2B5EF4-FFF2-40B4-BE49-F238E27FC236}">
              <a16:creationId xmlns:a16="http://schemas.microsoft.com/office/drawing/2014/main" id="{399D0D60-6A16-4DAB-9EB2-708AA708C745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340EABEE-8A36-460C-A00D-E6590367B455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0" name="テキスト ボックス 199">
          <a:extLst>
            <a:ext uri="{FF2B5EF4-FFF2-40B4-BE49-F238E27FC236}">
              <a16:creationId xmlns:a16="http://schemas.microsoft.com/office/drawing/2014/main" id="{C86A483B-5355-43AC-9971-6BD8E4AFA344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07D432F0-2EA5-4AC8-A8E1-0666DE4F03F3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2" name="テキスト ボックス 201">
          <a:extLst>
            <a:ext uri="{FF2B5EF4-FFF2-40B4-BE49-F238E27FC236}">
              <a16:creationId xmlns:a16="http://schemas.microsoft.com/office/drawing/2014/main" id="{0DC3D8BF-20F3-4F1E-8934-F7ADBCF5DA66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C45A04AC-F4BE-4C3B-BACB-1B72CB9DB444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4" name="テキスト ボックス 203">
          <a:extLst>
            <a:ext uri="{FF2B5EF4-FFF2-40B4-BE49-F238E27FC236}">
              <a16:creationId xmlns:a16="http://schemas.microsoft.com/office/drawing/2014/main" id="{E3FF0399-A75C-41B3-A4C4-CCD31863B3C0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0FDDA384-F111-4D04-91A7-7909E3DE09E6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6" name="テキスト ボックス 205">
          <a:extLst>
            <a:ext uri="{FF2B5EF4-FFF2-40B4-BE49-F238E27FC236}">
              <a16:creationId xmlns:a16="http://schemas.microsoft.com/office/drawing/2014/main" id="{1A0C30AF-D524-49B6-BC17-011FC637B495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700E500C-9F8D-4612-915E-AD6A6CA237A0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8" name="テキスト ボックス 207">
          <a:extLst>
            <a:ext uri="{FF2B5EF4-FFF2-40B4-BE49-F238E27FC236}">
              <a16:creationId xmlns:a16="http://schemas.microsoft.com/office/drawing/2014/main" id="{FF03646D-192C-4A22-977C-9595F06EB3A1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54</xdr:col>
      <xdr:colOff>86591</xdr:colOff>
      <xdr:row>16</xdr:row>
      <xdr:rowOff>86591</xdr:rowOff>
    </xdr:from>
    <xdr:ext cx="184731" cy="264560"/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9A3B482F-A109-47A7-9614-579E1E8A94FB}"/>
            </a:ext>
          </a:extLst>
        </xdr:cNvPr>
        <xdr:cNvSpPr txBox="1"/>
      </xdr:nvSpPr>
      <xdr:spPr>
        <a:xfrm>
          <a:off x="18854651" y="2570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30</xdr:row>
      <xdr:rowOff>86591</xdr:rowOff>
    </xdr:from>
    <xdr:ext cx="184731" cy="264560"/>
    <xdr:sp macro="" textlink="">
      <xdr:nvSpPr>
        <xdr:cNvPr id="210" name="テキスト ボックス 209">
          <a:extLst>
            <a:ext uri="{FF2B5EF4-FFF2-40B4-BE49-F238E27FC236}">
              <a16:creationId xmlns:a16="http://schemas.microsoft.com/office/drawing/2014/main" id="{DF4EAEF7-9A86-4693-9D5C-4CD9FD48709A}"/>
            </a:ext>
          </a:extLst>
        </xdr:cNvPr>
        <xdr:cNvSpPr txBox="1"/>
      </xdr:nvSpPr>
      <xdr:spPr>
        <a:xfrm>
          <a:off x="1885465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DEC0E224-2433-4D72-82C9-480BCA54FA56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58</xdr:row>
      <xdr:rowOff>86591</xdr:rowOff>
    </xdr:from>
    <xdr:ext cx="184731" cy="264560"/>
    <xdr:sp macro="" textlink="">
      <xdr:nvSpPr>
        <xdr:cNvPr id="212" name="テキスト ボックス 211">
          <a:extLst>
            <a:ext uri="{FF2B5EF4-FFF2-40B4-BE49-F238E27FC236}">
              <a16:creationId xmlns:a16="http://schemas.microsoft.com/office/drawing/2014/main" id="{62AC2EAD-EDF9-4184-AD55-FBF4BF25C3BE}"/>
            </a:ext>
          </a:extLst>
        </xdr:cNvPr>
        <xdr:cNvSpPr txBox="1"/>
      </xdr:nvSpPr>
      <xdr:spPr>
        <a:xfrm>
          <a:off x="1885465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72</xdr:row>
      <xdr:rowOff>86591</xdr:rowOff>
    </xdr:from>
    <xdr:ext cx="184731" cy="264560"/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7EF99569-624B-4727-A4B0-E7EB6EE0E48B}"/>
            </a:ext>
          </a:extLst>
        </xdr:cNvPr>
        <xdr:cNvSpPr txBox="1"/>
      </xdr:nvSpPr>
      <xdr:spPr>
        <a:xfrm>
          <a:off x="1885465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86</xdr:row>
      <xdr:rowOff>86591</xdr:rowOff>
    </xdr:from>
    <xdr:ext cx="184731" cy="264560"/>
    <xdr:sp macro="" textlink="">
      <xdr:nvSpPr>
        <xdr:cNvPr id="214" name="テキスト ボックス 213">
          <a:extLst>
            <a:ext uri="{FF2B5EF4-FFF2-40B4-BE49-F238E27FC236}">
              <a16:creationId xmlns:a16="http://schemas.microsoft.com/office/drawing/2014/main" id="{1E7934D9-29C1-4858-B172-0563E467C206}"/>
            </a:ext>
          </a:extLst>
        </xdr:cNvPr>
        <xdr:cNvSpPr txBox="1"/>
      </xdr:nvSpPr>
      <xdr:spPr>
        <a:xfrm>
          <a:off x="1885465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100</xdr:row>
      <xdr:rowOff>86591</xdr:rowOff>
    </xdr:from>
    <xdr:ext cx="184731" cy="264560"/>
    <xdr:sp macro="" textlink="">
      <xdr:nvSpPr>
        <xdr:cNvPr id="215" name="テキスト ボックス 214">
          <a:extLst>
            <a:ext uri="{FF2B5EF4-FFF2-40B4-BE49-F238E27FC236}">
              <a16:creationId xmlns:a16="http://schemas.microsoft.com/office/drawing/2014/main" id="{E659588C-A1DD-4B31-A154-10EEC64ED17F}"/>
            </a:ext>
          </a:extLst>
        </xdr:cNvPr>
        <xdr:cNvSpPr txBox="1"/>
      </xdr:nvSpPr>
      <xdr:spPr>
        <a:xfrm>
          <a:off x="1885465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992466B4-43F3-4B58-B040-5FB205123942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C0F9135A-4422-4392-8E54-1B9D0D0925DC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8" name="テキスト ボックス 217">
          <a:extLst>
            <a:ext uri="{FF2B5EF4-FFF2-40B4-BE49-F238E27FC236}">
              <a16:creationId xmlns:a16="http://schemas.microsoft.com/office/drawing/2014/main" id="{D3EFAD3F-8CFD-4E5C-9922-7A35CAF5394B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F6007435-EDDA-4A07-AF7B-BED6B91220E8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20" name="テキスト ボックス 219">
          <a:extLst>
            <a:ext uri="{FF2B5EF4-FFF2-40B4-BE49-F238E27FC236}">
              <a16:creationId xmlns:a16="http://schemas.microsoft.com/office/drawing/2014/main" id="{0C8BA716-DECA-454D-AB87-770999A3F07B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92950FC7-CF87-49E4-A920-7C7A546C5D4C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22" name="テキスト ボックス 221">
          <a:extLst>
            <a:ext uri="{FF2B5EF4-FFF2-40B4-BE49-F238E27FC236}">
              <a16:creationId xmlns:a16="http://schemas.microsoft.com/office/drawing/2014/main" id="{D766C014-99C3-4400-8440-919CCF07CD7A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58</xdr:row>
      <xdr:rowOff>86591</xdr:rowOff>
    </xdr:from>
    <xdr:ext cx="184731" cy="264560"/>
    <xdr:sp macro="" textlink="">
      <xdr:nvSpPr>
        <xdr:cNvPr id="223" name="テキスト ボックス 222">
          <a:extLst>
            <a:ext uri="{FF2B5EF4-FFF2-40B4-BE49-F238E27FC236}">
              <a16:creationId xmlns:a16="http://schemas.microsoft.com/office/drawing/2014/main" id="{F7135A31-15E4-428F-97B9-CDBBE3F7BA1F}"/>
            </a:ext>
          </a:extLst>
        </xdr:cNvPr>
        <xdr:cNvSpPr txBox="1"/>
      </xdr:nvSpPr>
      <xdr:spPr>
        <a:xfrm>
          <a:off x="1885465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72</xdr:row>
      <xdr:rowOff>86591</xdr:rowOff>
    </xdr:from>
    <xdr:ext cx="184731" cy="264560"/>
    <xdr:sp macro="" textlink="">
      <xdr:nvSpPr>
        <xdr:cNvPr id="224" name="テキスト ボックス 223">
          <a:extLst>
            <a:ext uri="{FF2B5EF4-FFF2-40B4-BE49-F238E27FC236}">
              <a16:creationId xmlns:a16="http://schemas.microsoft.com/office/drawing/2014/main" id="{DE01955A-9BB1-414B-931C-34DFF4A6321C}"/>
            </a:ext>
          </a:extLst>
        </xdr:cNvPr>
        <xdr:cNvSpPr txBox="1"/>
      </xdr:nvSpPr>
      <xdr:spPr>
        <a:xfrm>
          <a:off x="1885465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86</xdr:row>
      <xdr:rowOff>86591</xdr:rowOff>
    </xdr:from>
    <xdr:ext cx="184731" cy="264560"/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6C3D5AAD-111A-47E3-A70F-4FB435645820}"/>
            </a:ext>
          </a:extLst>
        </xdr:cNvPr>
        <xdr:cNvSpPr txBox="1"/>
      </xdr:nvSpPr>
      <xdr:spPr>
        <a:xfrm>
          <a:off x="1885465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100</xdr:row>
      <xdr:rowOff>86591</xdr:rowOff>
    </xdr:from>
    <xdr:ext cx="184731" cy="264560"/>
    <xdr:sp macro="" textlink="">
      <xdr:nvSpPr>
        <xdr:cNvPr id="226" name="テキスト ボックス 225">
          <a:extLst>
            <a:ext uri="{FF2B5EF4-FFF2-40B4-BE49-F238E27FC236}">
              <a16:creationId xmlns:a16="http://schemas.microsoft.com/office/drawing/2014/main" id="{4B4D6CA3-942E-4786-AFBE-48325B347BBD}"/>
            </a:ext>
          </a:extLst>
        </xdr:cNvPr>
        <xdr:cNvSpPr txBox="1"/>
      </xdr:nvSpPr>
      <xdr:spPr>
        <a:xfrm>
          <a:off x="1885465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114</xdr:row>
      <xdr:rowOff>86591</xdr:rowOff>
    </xdr:from>
    <xdr:ext cx="184731" cy="264560"/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F0BD2C37-4148-4274-8CBB-CDAC3076D5DD}"/>
            </a:ext>
          </a:extLst>
        </xdr:cNvPr>
        <xdr:cNvSpPr txBox="1"/>
      </xdr:nvSpPr>
      <xdr:spPr>
        <a:xfrm>
          <a:off x="1885465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114</xdr:row>
      <xdr:rowOff>86591</xdr:rowOff>
    </xdr:from>
    <xdr:ext cx="184731" cy="264560"/>
    <xdr:sp macro="" textlink="">
      <xdr:nvSpPr>
        <xdr:cNvPr id="228" name="テキスト ボックス 227">
          <a:extLst>
            <a:ext uri="{FF2B5EF4-FFF2-40B4-BE49-F238E27FC236}">
              <a16:creationId xmlns:a16="http://schemas.microsoft.com/office/drawing/2014/main" id="{AA10EEA3-057F-45FE-9D32-D5BAF20D7C2A}"/>
            </a:ext>
          </a:extLst>
        </xdr:cNvPr>
        <xdr:cNvSpPr txBox="1"/>
      </xdr:nvSpPr>
      <xdr:spPr>
        <a:xfrm>
          <a:off x="1885465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59</xdr:col>
      <xdr:colOff>0</xdr:colOff>
      <xdr:row>37</xdr:row>
      <xdr:rowOff>0</xdr:rowOff>
    </xdr:from>
    <xdr:ext cx="184731" cy="264560"/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5589B059-316F-4B27-B082-F8556864CFD9}"/>
            </a:ext>
          </a:extLst>
        </xdr:cNvPr>
        <xdr:cNvSpPr txBox="1"/>
      </xdr:nvSpPr>
      <xdr:spPr>
        <a:xfrm>
          <a:off x="2006346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51</xdr:row>
      <xdr:rowOff>0</xdr:rowOff>
    </xdr:from>
    <xdr:ext cx="184731" cy="264560"/>
    <xdr:sp macro="" textlink="">
      <xdr:nvSpPr>
        <xdr:cNvPr id="230" name="テキスト ボックス 229">
          <a:extLst>
            <a:ext uri="{FF2B5EF4-FFF2-40B4-BE49-F238E27FC236}">
              <a16:creationId xmlns:a16="http://schemas.microsoft.com/office/drawing/2014/main" id="{3A1F3BD8-EBE7-417F-B4DC-FDDA35A10E9C}"/>
            </a:ext>
          </a:extLst>
        </xdr:cNvPr>
        <xdr:cNvSpPr txBox="1"/>
      </xdr:nvSpPr>
      <xdr:spPr>
        <a:xfrm>
          <a:off x="2006346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65</xdr:row>
      <xdr:rowOff>0</xdr:rowOff>
    </xdr:from>
    <xdr:ext cx="184731" cy="264560"/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CEE9815C-8373-417F-85C0-A72AE37892FC}"/>
            </a:ext>
          </a:extLst>
        </xdr:cNvPr>
        <xdr:cNvSpPr txBox="1"/>
      </xdr:nvSpPr>
      <xdr:spPr>
        <a:xfrm>
          <a:off x="2006346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79</xdr:row>
      <xdr:rowOff>0</xdr:rowOff>
    </xdr:from>
    <xdr:ext cx="184731" cy="264560"/>
    <xdr:sp macro="" textlink="">
      <xdr:nvSpPr>
        <xdr:cNvPr id="232" name="テキスト ボックス 231">
          <a:extLst>
            <a:ext uri="{FF2B5EF4-FFF2-40B4-BE49-F238E27FC236}">
              <a16:creationId xmlns:a16="http://schemas.microsoft.com/office/drawing/2014/main" id="{BB6B593E-A6C6-4F04-8CD0-AF2F79E7994B}"/>
            </a:ext>
          </a:extLst>
        </xdr:cNvPr>
        <xdr:cNvSpPr txBox="1"/>
      </xdr:nvSpPr>
      <xdr:spPr>
        <a:xfrm>
          <a:off x="2006346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93</xdr:row>
      <xdr:rowOff>0</xdr:rowOff>
    </xdr:from>
    <xdr:ext cx="184731" cy="264560"/>
    <xdr:sp macro="" textlink="">
      <xdr:nvSpPr>
        <xdr:cNvPr id="233" name="テキスト ボックス 232">
          <a:extLst>
            <a:ext uri="{FF2B5EF4-FFF2-40B4-BE49-F238E27FC236}">
              <a16:creationId xmlns:a16="http://schemas.microsoft.com/office/drawing/2014/main" id="{C6735FE7-C64C-4223-9281-92E1C0A3BF93}"/>
            </a:ext>
          </a:extLst>
        </xdr:cNvPr>
        <xdr:cNvSpPr txBox="1"/>
      </xdr:nvSpPr>
      <xdr:spPr>
        <a:xfrm>
          <a:off x="2006346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4" name="テキスト ボックス 233">
          <a:extLst>
            <a:ext uri="{FF2B5EF4-FFF2-40B4-BE49-F238E27FC236}">
              <a16:creationId xmlns:a16="http://schemas.microsoft.com/office/drawing/2014/main" id="{468228D5-35B3-4177-BA15-898260328350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5" name="テキスト ボックス 234">
          <a:extLst>
            <a:ext uri="{FF2B5EF4-FFF2-40B4-BE49-F238E27FC236}">
              <a16:creationId xmlns:a16="http://schemas.microsoft.com/office/drawing/2014/main" id="{9513D2E0-6E3F-4B0F-9E22-A6B8CA5C13FA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6" name="テキスト ボックス 235">
          <a:extLst>
            <a:ext uri="{FF2B5EF4-FFF2-40B4-BE49-F238E27FC236}">
              <a16:creationId xmlns:a16="http://schemas.microsoft.com/office/drawing/2014/main" id="{821A924A-2855-4B49-AD0C-66A3DA79825C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7" name="テキスト ボックス 236">
          <a:extLst>
            <a:ext uri="{FF2B5EF4-FFF2-40B4-BE49-F238E27FC236}">
              <a16:creationId xmlns:a16="http://schemas.microsoft.com/office/drawing/2014/main" id="{F15CE946-24CF-47C6-9BCC-39FE40E0577C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8" name="テキスト ボックス 237">
          <a:extLst>
            <a:ext uri="{FF2B5EF4-FFF2-40B4-BE49-F238E27FC236}">
              <a16:creationId xmlns:a16="http://schemas.microsoft.com/office/drawing/2014/main" id="{4D7BE330-AED5-40F2-90C0-6935AD364642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9" name="テキスト ボックス 238">
          <a:extLst>
            <a:ext uri="{FF2B5EF4-FFF2-40B4-BE49-F238E27FC236}">
              <a16:creationId xmlns:a16="http://schemas.microsoft.com/office/drawing/2014/main" id="{2206DF2E-DB8A-48FE-9311-6BE6EFC7FE82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0" name="テキスト ボックス 239">
          <a:extLst>
            <a:ext uri="{FF2B5EF4-FFF2-40B4-BE49-F238E27FC236}">
              <a16:creationId xmlns:a16="http://schemas.microsoft.com/office/drawing/2014/main" id="{706C3484-8636-4CFB-8DE2-A2474CFA31C8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913955C6-EBBE-4EE1-8FF7-942AAAFE6701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2" name="テキスト ボックス 241">
          <a:extLst>
            <a:ext uri="{FF2B5EF4-FFF2-40B4-BE49-F238E27FC236}">
              <a16:creationId xmlns:a16="http://schemas.microsoft.com/office/drawing/2014/main" id="{8E51EFC7-6E51-4730-BFDE-D6216CAD1738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4C793F79-C9EB-4A79-A7C4-78E00319DAE4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4" name="テキスト ボックス 243">
          <a:extLst>
            <a:ext uri="{FF2B5EF4-FFF2-40B4-BE49-F238E27FC236}">
              <a16:creationId xmlns:a16="http://schemas.microsoft.com/office/drawing/2014/main" id="{BA28E003-445F-43F4-8FE6-6B98C01AB58F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5" name="テキスト ボックス 244">
          <a:extLst>
            <a:ext uri="{FF2B5EF4-FFF2-40B4-BE49-F238E27FC236}">
              <a16:creationId xmlns:a16="http://schemas.microsoft.com/office/drawing/2014/main" id="{8946CCBE-BE72-4A9F-8D3A-B3F276D5C602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6" name="テキスト ボックス 245">
          <a:extLst>
            <a:ext uri="{FF2B5EF4-FFF2-40B4-BE49-F238E27FC236}">
              <a16:creationId xmlns:a16="http://schemas.microsoft.com/office/drawing/2014/main" id="{3612D768-BC8E-4AD3-A354-A99BABFA577D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BF5E2746-D5C8-4868-9E1A-7FB9A0305A5C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8" name="テキスト ボックス 247">
          <a:extLst>
            <a:ext uri="{FF2B5EF4-FFF2-40B4-BE49-F238E27FC236}">
              <a16:creationId xmlns:a16="http://schemas.microsoft.com/office/drawing/2014/main" id="{FAED5BCB-B74D-405B-9334-2136F6B1C54F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3832A486-2F6E-437F-8CF2-095BAD5332E0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50" name="テキスト ボックス 249">
          <a:extLst>
            <a:ext uri="{FF2B5EF4-FFF2-40B4-BE49-F238E27FC236}">
              <a16:creationId xmlns:a16="http://schemas.microsoft.com/office/drawing/2014/main" id="{DD4BD2AF-BBA9-412F-A050-7EA14EA64AEC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A53363E3-752A-4F64-856A-7B364EF2C3B9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79</xdr:col>
      <xdr:colOff>86591</xdr:colOff>
      <xdr:row>30</xdr:row>
      <xdr:rowOff>86591</xdr:rowOff>
    </xdr:from>
    <xdr:ext cx="184731" cy="264560"/>
    <xdr:sp macro="" textlink="">
      <xdr:nvSpPr>
        <xdr:cNvPr id="252" name="テキスト ボックス 251">
          <a:extLst>
            <a:ext uri="{FF2B5EF4-FFF2-40B4-BE49-F238E27FC236}">
              <a16:creationId xmlns:a16="http://schemas.microsoft.com/office/drawing/2014/main" id="{8173B16E-66B4-4BA8-B900-5E72338D7EE1}"/>
            </a:ext>
          </a:extLst>
        </xdr:cNvPr>
        <xdr:cNvSpPr txBox="1"/>
      </xdr:nvSpPr>
      <xdr:spPr>
        <a:xfrm>
          <a:off x="2761003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53" name="テキスト ボックス 252">
          <a:extLst>
            <a:ext uri="{FF2B5EF4-FFF2-40B4-BE49-F238E27FC236}">
              <a16:creationId xmlns:a16="http://schemas.microsoft.com/office/drawing/2014/main" id="{B10FE8FD-A29E-4FB7-9ED7-37EE4962557C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54" name="テキスト ボックス 253">
          <a:extLst>
            <a:ext uri="{FF2B5EF4-FFF2-40B4-BE49-F238E27FC236}">
              <a16:creationId xmlns:a16="http://schemas.microsoft.com/office/drawing/2014/main" id="{510A378F-AB76-4556-8E4A-AE8A599E1520}"/>
            </a:ext>
          </a:extLst>
        </xdr:cNvPr>
        <xdr:cNvSpPr txBox="1"/>
      </xdr:nvSpPr>
      <xdr:spPr>
        <a:xfrm>
          <a:off x="2761003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55" name="テキスト ボックス 254">
          <a:extLst>
            <a:ext uri="{FF2B5EF4-FFF2-40B4-BE49-F238E27FC236}">
              <a16:creationId xmlns:a16="http://schemas.microsoft.com/office/drawing/2014/main" id="{74ACDC13-1B0F-4515-B4B0-F96BCF495C20}"/>
            </a:ext>
          </a:extLst>
        </xdr:cNvPr>
        <xdr:cNvSpPr txBox="1"/>
      </xdr:nvSpPr>
      <xdr:spPr>
        <a:xfrm>
          <a:off x="2761003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56" name="テキスト ボックス 255">
          <a:extLst>
            <a:ext uri="{FF2B5EF4-FFF2-40B4-BE49-F238E27FC236}">
              <a16:creationId xmlns:a16="http://schemas.microsoft.com/office/drawing/2014/main" id="{44774E07-7B69-4143-863C-13F7677AF34B}"/>
            </a:ext>
          </a:extLst>
        </xdr:cNvPr>
        <xdr:cNvSpPr txBox="1"/>
      </xdr:nvSpPr>
      <xdr:spPr>
        <a:xfrm>
          <a:off x="2761003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257" name="テキスト ボックス 256">
          <a:extLst>
            <a:ext uri="{FF2B5EF4-FFF2-40B4-BE49-F238E27FC236}">
              <a16:creationId xmlns:a16="http://schemas.microsoft.com/office/drawing/2014/main" id="{C98053D8-3405-431D-AC90-BD85514A9DB5}"/>
            </a:ext>
          </a:extLst>
        </xdr:cNvPr>
        <xdr:cNvSpPr txBox="1"/>
      </xdr:nvSpPr>
      <xdr:spPr>
        <a:xfrm>
          <a:off x="2761003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58" name="テキスト ボックス 257">
          <a:extLst>
            <a:ext uri="{FF2B5EF4-FFF2-40B4-BE49-F238E27FC236}">
              <a16:creationId xmlns:a16="http://schemas.microsoft.com/office/drawing/2014/main" id="{1678E5D8-F886-44CA-B837-EBA8F440B11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59" name="テキスト ボックス 258">
          <a:extLst>
            <a:ext uri="{FF2B5EF4-FFF2-40B4-BE49-F238E27FC236}">
              <a16:creationId xmlns:a16="http://schemas.microsoft.com/office/drawing/2014/main" id="{E0896041-80E6-4D9E-9865-9B1A6EC9AE92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0" name="テキスト ボックス 259">
          <a:extLst>
            <a:ext uri="{FF2B5EF4-FFF2-40B4-BE49-F238E27FC236}">
              <a16:creationId xmlns:a16="http://schemas.microsoft.com/office/drawing/2014/main" id="{AE91F579-794E-4C6F-8CA4-157A5D2EFF62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CF98ADD0-663E-489F-B850-1A4DDC9A264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2" name="テキスト ボックス 261">
          <a:extLst>
            <a:ext uri="{FF2B5EF4-FFF2-40B4-BE49-F238E27FC236}">
              <a16:creationId xmlns:a16="http://schemas.microsoft.com/office/drawing/2014/main" id="{0BF2D361-03E4-48E6-9923-C33EB24391C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63" name="テキスト ボックス 262">
          <a:extLst>
            <a:ext uri="{FF2B5EF4-FFF2-40B4-BE49-F238E27FC236}">
              <a16:creationId xmlns:a16="http://schemas.microsoft.com/office/drawing/2014/main" id="{FED8AF81-D50A-4B89-8F17-87A1B1224B58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64" name="テキスト ボックス 263">
          <a:extLst>
            <a:ext uri="{FF2B5EF4-FFF2-40B4-BE49-F238E27FC236}">
              <a16:creationId xmlns:a16="http://schemas.microsoft.com/office/drawing/2014/main" id="{7943EF65-29DB-467D-8D5E-5C3164C8FE87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65" name="テキスト ボックス 264">
          <a:extLst>
            <a:ext uri="{FF2B5EF4-FFF2-40B4-BE49-F238E27FC236}">
              <a16:creationId xmlns:a16="http://schemas.microsoft.com/office/drawing/2014/main" id="{FE0C8708-5369-4432-9DAB-37C946E7B57D}"/>
            </a:ext>
          </a:extLst>
        </xdr:cNvPr>
        <xdr:cNvSpPr txBox="1"/>
      </xdr:nvSpPr>
      <xdr:spPr>
        <a:xfrm>
          <a:off x="2761003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66" name="テキスト ボックス 265">
          <a:extLst>
            <a:ext uri="{FF2B5EF4-FFF2-40B4-BE49-F238E27FC236}">
              <a16:creationId xmlns:a16="http://schemas.microsoft.com/office/drawing/2014/main" id="{70516603-F938-459D-8F5A-61388076A7A0}"/>
            </a:ext>
          </a:extLst>
        </xdr:cNvPr>
        <xdr:cNvSpPr txBox="1"/>
      </xdr:nvSpPr>
      <xdr:spPr>
        <a:xfrm>
          <a:off x="2761003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67" name="テキスト ボックス 266">
          <a:extLst>
            <a:ext uri="{FF2B5EF4-FFF2-40B4-BE49-F238E27FC236}">
              <a16:creationId xmlns:a16="http://schemas.microsoft.com/office/drawing/2014/main" id="{71CBB7F7-E559-43FB-A668-93BEA4367EF2}"/>
            </a:ext>
          </a:extLst>
        </xdr:cNvPr>
        <xdr:cNvSpPr txBox="1"/>
      </xdr:nvSpPr>
      <xdr:spPr>
        <a:xfrm>
          <a:off x="2761003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268" name="テキスト ボックス 267">
          <a:extLst>
            <a:ext uri="{FF2B5EF4-FFF2-40B4-BE49-F238E27FC236}">
              <a16:creationId xmlns:a16="http://schemas.microsoft.com/office/drawing/2014/main" id="{066295CB-3669-4CE6-9A0C-43C9E90F8991}"/>
            </a:ext>
          </a:extLst>
        </xdr:cNvPr>
        <xdr:cNvSpPr txBox="1"/>
      </xdr:nvSpPr>
      <xdr:spPr>
        <a:xfrm>
          <a:off x="2761003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269" name="テキスト ボックス 268">
          <a:extLst>
            <a:ext uri="{FF2B5EF4-FFF2-40B4-BE49-F238E27FC236}">
              <a16:creationId xmlns:a16="http://schemas.microsoft.com/office/drawing/2014/main" id="{3A8652A6-6327-4507-BD7B-99F3F197C0EA}"/>
            </a:ext>
          </a:extLst>
        </xdr:cNvPr>
        <xdr:cNvSpPr txBox="1"/>
      </xdr:nvSpPr>
      <xdr:spPr>
        <a:xfrm>
          <a:off x="2761003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270" name="テキスト ボックス 269">
          <a:extLst>
            <a:ext uri="{FF2B5EF4-FFF2-40B4-BE49-F238E27FC236}">
              <a16:creationId xmlns:a16="http://schemas.microsoft.com/office/drawing/2014/main" id="{56090399-0FCF-41B6-A05A-7ACEDEB3C6D8}"/>
            </a:ext>
          </a:extLst>
        </xdr:cNvPr>
        <xdr:cNvSpPr txBox="1"/>
      </xdr:nvSpPr>
      <xdr:spPr>
        <a:xfrm>
          <a:off x="2761003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84</xdr:col>
      <xdr:colOff>0</xdr:colOff>
      <xdr:row>37</xdr:row>
      <xdr:rowOff>0</xdr:rowOff>
    </xdr:from>
    <xdr:ext cx="184731" cy="264560"/>
    <xdr:sp macro="" textlink="">
      <xdr:nvSpPr>
        <xdr:cNvPr id="271" name="テキスト ボックス 270">
          <a:extLst>
            <a:ext uri="{FF2B5EF4-FFF2-40B4-BE49-F238E27FC236}">
              <a16:creationId xmlns:a16="http://schemas.microsoft.com/office/drawing/2014/main" id="{1FCB6377-D6C9-4C52-A2A1-F6B42D5086DD}"/>
            </a:ext>
          </a:extLst>
        </xdr:cNvPr>
        <xdr:cNvSpPr txBox="1"/>
      </xdr:nvSpPr>
      <xdr:spPr>
        <a:xfrm>
          <a:off x="2881884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51</xdr:row>
      <xdr:rowOff>0</xdr:rowOff>
    </xdr:from>
    <xdr:ext cx="184731" cy="264560"/>
    <xdr:sp macro="" textlink="">
      <xdr:nvSpPr>
        <xdr:cNvPr id="272" name="テキスト ボックス 271">
          <a:extLst>
            <a:ext uri="{FF2B5EF4-FFF2-40B4-BE49-F238E27FC236}">
              <a16:creationId xmlns:a16="http://schemas.microsoft.com/office/drawing/2014/main" id="{2A927FAA-20A9-4A9B-8BE9-82AA3DAA2484}"/>
            </a:ext>
          </a:extLst>
        </xdr:cNvPr>
        <xdr:cNvSpPr txBox="1"/>
      </xdr:nvSpPr>
      <xdr:spPr>
        <a:xfrm>
          <a:off x="2881884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65</xdr:row>
      <xdr:rowOff>0</xdr:rowOff>
    </xdr:from>
    <xdr:ext cx="184731" cy="264560"/>
    <xdr:sp macro="" textlink="">
      <xdr:nvSpPr>
        <xdr:cNvPr id="273" name="テキスト ボックス 272">
          <a:extLst>
            <a:ext uri="{FF2B5EF4-FFF2-40B4-BE49-F238E27FC236}">
              <a16:creationId xmlns:a16="http://schemas.microsoft.com/office/drawing/2014/main" id="{88122C2B-CECF-4461-B99D-C6622FE8426A}"/>
            </a:ext>
          </a:extLst>
        </xdr:cNvPr>
        <xdr:cNvSpPr txBox="1"/>
      </xdr:nvSpPr>
      <xdr:spPr>
        <a:xfrm>
          <a:off x="2881884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79</xdr:row>
      <xdr:rowOff>0</xdr:rowOff>
    </xdr:from>
    <xdr:ext cx="184731" cy="264560"/>
    <xdr:sp macro="" textlink="">
      <xdr:nvSpPr>
        <xdr:cNvPr id="274" name="テキスト ボックス 273">
          <a:extLst>
            <a:ext uri="{FF2B5EF4-FFF2-40B4-BE49-F238E27FC236}">
              <a16:creationId xmlns:a16="http://schemas.microsoft.com/office/drawing/2014/main" id="{6D7351E0-B11D-4CC4-B8B4-281177EDBECA}"/>
            </a:ext>
          </a:extLst>
        </xdr:cNvPr>
        <xdr:cNvSpPr txBox="1"/>
      </xdr:nvSpPr>
      <xdr:spPr>
        <a:xfrm>
          <a:off x="2881884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93</xdr:row>
      <xdr:rowOff>0</xdr:rowOff>
    </xdr:from>
    <xdr:ext cx="184731" cy="264560"/>
    <xdr:sp macro="" textlink="">
      <xdr:nvSpPr>
        <xdr:cNvPr id="275" name="テキスト ボックス 274">
          <a:extLst>
            <a:ext uri="{FF2B5EF4-FFF2-40B4-BE49-F238E27FC236}">
              <a16:creationId xmlns:a16="http://schemas.microsoft.com/office/drawing/2014/main" id="{427E3BB7-572F-493E-9281-49E3DCE5B519}"/>
            </a:ext>
          </a:extLst>
        </xdr:cNvPr>
        <xdr:cNvSpPr txBox="1"/>
      </xdr:nvSpPr>
      <xdr:spPr>
        <a:xfrm>
          <a:off x="2881884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6" name="テキスト ボックス 275">
          <a:extLst>
            <a:ext uri="{FF2B5EF4-FFF2-40B4-BE49-F238E27FC236}">
              <a16:creationId xmlns:a16="http://schemas.microsoft.com/office/drawing/2014/main" id="{76DC6C6E-5692-4363-9D9F-11A39276A3DF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7" name="テキスト ボックス 276">
          <a:extLst>
            <a:ext uri="{FF2B5EF4-FFF2-40B4-BE49-F238E27FC236}">
              <a16:creationId xmlns:a16="http://schemas.microsoft.com/office/drawing/2014/main" id="{36F21EC2-7485-43CC-BD1D-BA21EDE54804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8" name="テキスト ボックス 277">
          <a:extLst>
            <a:ext uri="{FF2B5EF4-FFF2-40B4-BE49-F238E27FC236}">
              <a16:creationId xmlns:a16="http://schemas.microsoft.com/office/drawing/2014/main" id="{ADA8DF25-9C73-4D12-AE07-1F9DC4C92DB2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9" name="テキスト ボックス 278">
          <a:extLst>
            <a:ext uri="{FF2B5EF4-FFF2-40B4-BE49-F238E27FC236}">
              <a16:creationId xmlns:a16="http://schemas.microsoft.com/office/drawing/2014/main" id="{0C5E7469-67B9-4362-A1FB-43BB078B0CF9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80" name="テキスト ボックス 279">
          <a:extLst>
            <a:ext uri="{FF2B5EF4-FFF2-40B4-BE49-F238E27FC236}">
              <a16:creationId xmlns:a16="http://schemas.microsoft.com/office/drawing/2014/main" id="{C041D65D-EAD2-4F68-B2CD-EDD4E30C28BA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81" name="テキスト ボックス 280">
          <a:extLst>
            <a:ext uri="{FF2B5EF4-FFF2-40B4-BE49-F238E27FC236}">
              <a16:creationId xmlns:a16="http://schemas.microsoft.com/office/drawing/2014/main" id="{485B2F8F-89A7-4D1E-915E-8AE1BA52DA12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2" name="テキスト ボックス 281">
          <a:extLst>
            <a:ext uri="{FF2B5EF4-FFF2-40B4-BE49-F238E27FC236}">
              <a16:creationId xmlns:a16="http://schemas.microsoft.com/office/drawing/2014/main" id="{5AD64AF5-B0C7-4EB8-9F66-7142DB613BC7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3" name="テキスト ボックス 282">
          <a:extLst>
            <a:ext uri="{FF2B5EF4-FFF2-40B4-BE49-F238E27FC236}">
              <a16:creationId xmlns:a16="http://schemas.microsoft.com/office/drawing/2014/main" id="{8EF12CBF-A32B-4A80-97D3-56EB766FCA1C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4" name="テキスト ボックス 283">
          <a:extLst>
            <a:ext uri="{FF2B5EF4-FFF2-40B4-BE49-F238E27FC236}">
              <a16:creationId xmlns:a16="http://schemas.microsoft.com/office/drawing/2014/main" id="{14868273-E508-448A-880D-80CBD5F92929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5" name="テキスト ボックス 284">
          <a:extLst>
            <a:ext uri="{FF2B5EF4-FFF2-40B4-BE49-F238E27FC236}">
              <a16:creationId xmlns:a16="http://schemas.microsoft.com/office/drawing/2014/main" id="{D6BEB891-F339-49A0-B68E-BEDA86FBEFBE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6" name="テキスト ボックス 285">
          <a:extLst>
            <a:ext uri="{FF2B5EF4-FFF2-40B4-BE49-F238E27FC236}">
              <a16:creationId xmlns:a16="http://schemas.microsoft.com/office/drawing/2014/main" id="{9C833645-74AD-40D0-8299-4EA71AFCFDE8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7" name="テキスト ボックス 286">
          <a:extLst>
            <a:ext uri="{FF2B5EF4-FFF2-40B4-BE49-F238E27FC236}">
              <a16:creationId xmlns:a16="http://schemas.microsoft.com/office/drawing/2014/main" id="{CD46B4CF-3FAD-4BDD-9D57-197E2D274DAF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88" name="テキスト ボックス 287">
          <a:extLst>
            <a:ext uri="{FF2B5EF4-FFF2-40B4-BE49-F238E27FC236}">
              <a16:creationId xmlns:a16="http://schemas.microsoft.com/office/drawing/2014/main" id="{C9C7763F-EF61-49CA-BD5B-9C3A96D3831C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89" name="テキスト ボックス 288">
          <a:extLst>
            <a:ext uri="{FF2B5EF4-FFF2-40B4-BE49-F238E27FC236}">
              <a16:creationId xmlns:a16="http://schemas.microsoft.com/office/drawing/2014/main" id="{6EF241D9-3DE8-4706-9D9C-85E08675A568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0" name="テキスト ボックス 289">
          <a:extLst>
            <a:ext uri="{FF2B5EF4-FFF2-40B4-BE49-F238E27FC236}">
              <a16:creationId xmlns:a16="http://schemas.microsoft.com/office/drawing/2014/main" id="{AD49ADFC-B42E-469B-9FEA-6EC865BBDB4F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1" name="テキスト ボックス 290">
          <a:extLst>
            <a:ext uri="{FF2B5EF4-FFF2-40B4-BE49-F238E27FC236}">
              <a16:creationId xmlns:a16="http://schemas.microsoft.com/office/drawing/2014/main" id="{51995F6A-F684-4DB4-9B3F-5123CA89B998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2" name="テキスト ボックス 291">
          <a:extLst>
            <a:ext uri="{FF2B5EF4-FFF2-40B4-BE49-F238E27FC236}">
              <a16:creationId xmlns:a16="http://schemas.microsoft.com/office/drawing/2014/main" id="{40CE9C13-CBD1-4451-8FA7-4AA299F86E2F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3" name="テキスト ボックス 292">
          <a:extLst>
            <a:ext uri="{FF2B5EF4-FFF2-40B4-BE49-F238E27FC236}">
              <a16:creationId xmlns:a16="http://schemas.microsoft.com/office/drawing/2014/main" id="{4665B4F6-C324-438A-A0C7-BA95AA80EAE6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79</xdr:col>
      <xdr:colOff>86591</xdr:colOff>
      <xdr:row>16</xdr:row>
      <xdr:rowOff>86591</xdr:rowOff>
    </xdr:from>
    <xdr:ext cx="184731" cy="264560"/>
    <xdr:sp macro="" textlink="">
      <xdr:nvSpPr>
        <xdr:cNvPr id="294" name="テキスト ボックス 293">
          <a:extLst>
            <a:ext uri="{FF2B5EF4-FFF2-40B4-BE49-F238E27FC236}">
              <a16:creationId xmlns:a16="http://schemas.microsoft.com/office/drawing/2014/main" id="{F5F64626-459A-4F68-9E88-AC31AE515EF5}"/>
            </a:ext>
          </a:extLst>
        </xdr:cNvPr>
        <xdr:cNvSpPr txBox="1"/>
      </xdr:nvSpPr>
      <xdr:spPr>
        <a:xfrm>
          <a:off x="20667217" y="25514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30</xdr:row>
      <xdr:rowOff>86591</xdr:rowOff>
    </xdr:from>
    <xdr:ext cx="184731" cy="264560"/>
    <xdr:sp macro="" textlink="">
      <xdr:nvSpPr>
        <xdr:cNvPr id="295" name="テキスト ボックス 294">
          <a:extLst>
            <a:ext uri="{FF2B5EF4-FFF2-40B4-BE49-F238E27FC236}">
              <a16:creationId xmlns:a16="http://schemas.microsoft.com/office/drawing/2014/main" id="{7E276066-61B3-48AB-919D-9DF56E6AE411}"/>
            </a:ext>
          </a:extLst>
        </xdr:cNvPr>
        <xdr:cNvSpPr txBox="1"/>
      </xdr:nvSpPr>
      <xdr:spPr>
        <a:xfrm>
          <a:off x="20667217" y="45393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96" name="テキスト ボックス 295">
          <a:extLst>
            <a:ext uri="{FF2B5EF4-FFF2-40B4-BE49-F238E27FC236}">
              <a16:creationId xmlns:a16="http://schemas.microsoft.com/office/drawing/2014/main" id="{F389D19A-ACF2-4EE1-8110-58C0728D2941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97" name="テキスト ボックス 296">
          <a:extLst>
            <a:ext uri="{FF2B5EF4-FFF2-40B4-BE49-F238E27FC236}">
              <a16:creationId xmlns:a16="http://schemas.microsoft.com/office/drawing/2014/main" id="{BA729965-4622-4A0B-89A8-D475A070AF43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98" name="テキスト ボックス 297">
          <a:extLst>
            <a:ext uri="{FF2B5EF4-FFF2-40B4-BE49-F238E27FC236}">
              <a16:creationId xmlns:a16="http://schemas.microsoft.com/office/drawing/2014/main" id="{28C29CC0-2BEC-460C-96EA-0E13DDC60D33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99" name="テキスト ボックス 298">
          <a:extLst>
            <a:ext uri="{FF2B5EF4-FFF2-40B4-BE49-F238E27FC236}">
              <a16:creationId xmlns:a16="http://schemas.microsoft.com/office/drawing/2014/main" id="{19A9AC0E-F333-4D8E-9B46-DBB1DB9E07AC}"/>
            </a:ext>
          </a:extLst>
        </xdr:cNvPr>
        <xdr:cNvSpPr txBox="1"/>
      </xdr:nvSpPr>
      <xdr:spPr>
        <a:xfrm>
          <a:off x="20667217" y="12490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300" name="テキスト ボックス 299">
          <a:extLst>
            <a:ext uri="{FF2B5EF4-FFF2-40B4-BE49-F238E27FC236}">
              <a16:creationId xmlns:a16="http://schemas.microsoft.com/office/drawing/2014/main" id="{E9CCC791-3DB1-4E1C-88F2-339D029FC603}"/>
            </a:ext>
          </a:extLst>
        </xdr:cNvPr>
        <xdr:cNvSpPr txBox="1"/>
      </xdr:nvSpPr>
      <xdr:spPr>
        <a:xfrm>
          <a:off x="20667217" y="1447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1" name="テキスト ボックス 300">
          <a:extLst>
            <a:ext uri="{FF2B5EF4-FFF2-40B4-BE49-F238E27FC236}">
              <a16:creationId xmlns:a16="http://schemas.microsoft.com/office/drawing/2014/main" id="{33652F0F-8A09-423D-8410-AC4D540C7E5D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2" name="テキスト ボックス 301">
          <a:extLst>
            <a:ext uri="{FF2B5EF4-FFF2-40B4-BE49-F238E27FC236}">
              <a16:creationId xmlns:a16="http://schemas.microsoft.com/office/drawing/2014/main" id="{928503B3-B1EA-4598-A531-537299E5AE1A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3" name="テキスト ボックス 302">
          <a:extLst>
            <a:ext uri="{FF2B5EF4-FFF2-40B4-BE49-F238E27FC236}">
              <a16:creationId xmlns:a16="http://schemas.microsoft.com/office/drawing/2014/main" id="{9E87F2D2-EEA9-4BAB-80F5-D538EFF82C37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4" name="テキスト ボックス 303">
          <a:extLst>
            <a:ext uri="{FF2B5EF4-FFF2-40B4-BE49-F238E27FC236}">
              <a16:creationId xmlns:a16="http://schemas.microsoft.com/office/drawing/2014/main" id="{E8903328-1C36-4E39-A002-A48033C8CD41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5" name="テキスト ボックス 304">
          <a:extLst>
            <a:ext uri="{FF2B5EF4-FFF2-40B4-BE49-F238E27FC236}">
              <a16:creationId xmlns:a16="http://schemas.microsoft.com/office/drawing/2014/main" id="{494A70DB-061E-4BBA-BF96-3298D5BC69E4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306" name="テキスト ボックス 305">
          <a:extLst>
            <a:ext uri="{FF2B5EF4-FFF2-40B4-BE49-F238E27FC236}">
              <a16:creationId xmlns:a16="http://schemas.microsoft.com/office/drawing/2014/main" id="{34ED2B61-7B7E-42B8-B833-E5F777CDC0B6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307" name="テキスト ボックス 306">
          <a:extLst>
            <a:ext uri="{FF2B5EF4-FFF2-40B4-BE49-F238E27FC236}">
              <a16:creationId xmlns:a16="http://schemas.microsoft.com/office/drawing/2014/main" id="{2530D9BD-321B-4E27-8318-7A423E512147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308" name="テキスト ボックス 307">
          <a:extLst>
            <a:ext uri="{FF2B5EF4-FFF2-40B4-BE49-F238E27FC236}">
              <a16:creationId xmlns:a16="http://schemas.microsoft.com/office/drawing/2014/main" id="{DFDB86EA-ECE3-48C0-9A6B-856981E4C949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309" name="テキスト ボックス 308">
          <a:extLst>
            <a:ext uri="{FF2B5EF4-FFF2-40B4-BE49-F238E27FC236}">
              <a16:creationId xmlns:a16="http://schemas.microsoft.com/office/drawing/2014/main" id="{B77F440B-8DF0-4760-9302-7EF2CCAE0610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310" name="テキスト ボックス 309">
          <a:extLst>
            <a:ext uri="{FF2B5EF4-FFF2-40B4-BE49-F238E27FC236}">
              <a16:creationId xmlns:a16="http://schemas.microsoft.com/office/drawing/2014/main" id="{63577905-C29E-4D9B-9764-217BBB2D58B8}"/>
            </a:ext>
          </a:extLst>
        </xdr:cNvPr>
        <xdr:cNvSpPr txBox="1"/>
      </xdr:nvSpPr>
      <xdr:spPr>
        <a:xfrm>
          <a:off x="20667217" y="12490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311" name="テキスト ボックス 310">
          <a:extLst>
            <a:ext uri="{FF2B5EF4-FFF2-40B4-BE49-F238E27FC236}">
              <a16:creationId xmlns:a16="http://schemas.microsoft.com/office/drawing/2014/main" id="{78084DE1-1F28-4A06-AED0-531E27760EEA}"/>
            </a:ext>
          </a:extLst>
        </xdr:cNvPr>
        <xdr:cNvSpPr txBox="1"/>
      </xdr:nvSpPr>
      <xdr:spPr>
        <a:xfrm>
          <a:off x="20667217" y="1447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312" name="テキスト ボックス 311">
          <a:extLst>
            <a:ext uri="{FF2B5EF4-FFF2-40B4-BE49-F238E27FC236}">
              <a16:creationId xmlns:a16="http://schemas.microsoft.com/office/drawing/2014/main" id="{28F13987-4AF1-47A6-9844-82F5B70520A8}"/>
            </a:ext>
          </a:extLst>
        </xdr:cNvPr>
        <xdr:cNvSpPr txBox="1"/>
      </xdr:nvSpPr>
      <xdr:spPr>
        <a:xfrm>
          <a:off x="20667217" y="16466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313" name="テキスト ボックス 312">
          <a:extLst>
            <a:ext uri="{FF2B5EF4-FFF2-40B4-BE49-F238E27FC236}">
              <a16:creationId xmlns:a16="http://schemas.microsoft.com/office/drawing/2014/main" id="{AB55EF30-2103-4572-AA1F-9F36E0EB5411}"/>
            </a:ext>
          </a:extLst>
        </xdr:cNvPr>
        <xdr:cNvSpPr txBox="1"/>
      </xdr:nvSpPr>
      <xdr:spPr>
        <a:xfrm>
          <a:off x="20667217" y="16466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84</xdr:col>
      <xdr:colOff>0</xdr:colOff>
      <xdr:row>37</xdr:row>
      <xdr:rowOff>0</xdr:rowOff>
    </xdr:from>
    <xdr:ext cx="184731" cy="264560"/>
    <xdr:sp macro="" textlink="">
      <xdr:nvSpPr>
        <xdr:cNvPr id="314" name="テキスト ボックス 313">
          <a:extLst>
            <a:ext uri="{FF2B5EF4-FFF2-40B4-BE49-F238E27FC236}">
              <a16:creationId xmlns:a16="http://schemas.microsoft.com/office/drawing/2014/main" id="{EC53B6A2-865D-4FE8-8865-3467F4FF6621}"/>
            </a:ext>
          </a:extLst>
        </xdr:cNvPr>
        <xdr:cNvSpPr txBox="1"/>
      </xdr:nvSpPr>
      <xdr:spPr>
        <a:xfrm>
          <a:off x="21872713" y="5612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51</xdr:row>
      <xdr:rowOff>0</xdr:rowOff>
    </xdr:from>
    <xdr:ext cx="184731" cy="264560"/>
    <xdr:sp macro="" textlink="">
      <xdr:nvSpPr>
        <xdr:cNvPr id="315" name="テキスト ボックス 314">
          <a:extLst>
            <a:ext uri="{FF2B5EF4-FFF2-40B4-BE49-F238E27FC236}">
              <a16:creationId xmlns:a16="http://schemas.microsoft.com/office/drawing/2014/main" id="{CBA66081-82A8-46A7-974A-51ABEC04804C}"/>
            </a:ext>
          </a:extLst>
        </xdr:cNvPr>
        <xdr:cNvSpPr txBox="1"/>
      </xdr:nvSpPr>
      <xdr:spPr>
        <a:xfrm>
          <a:off x="21872713" y="7600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65</xdr:row>
      <xdr:rowOff>0</xdr:rowOff>
    </xdr:from>
    <xdr:ext cx="184731" cy="264560"/>
    <xdr:sp macro="" textlink="">
      <xdr:nvSpPr>
        <xdr:cNvPr id="316" name="テキスト ボックス 315">
          <a:extLst>
            <a:ext uri="{FF2B5EF4-FFF2-40B4-BE49-F238E27FC236}">
              <a16:creationId xmlns:a16="http://schemas.microsoft.com/office/drawing/2014/main" id="{10AE7294-FB0E-4308-80C1-150A6983F60A}"/>
            </a:ext>
          </a:extLst>
        </xdr:cNvPr>
        <xdr:cNvSpPr txBox="1"/>
      </xdr:nvSpPr>
      <xdr:spPr>
        <a:xfrm>
          <a:off x="21872713" y="9587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79</xdr:row>
      <xdr:rowOff>0</xdr:rowOff>
    </xdr:from>
    <xdr:ext cx="184731" cy="264560"/>
    <xdr:sp macro="" textlink="">
      <xdr:nvSpPr>
        <xdr:cNvPr id="317" name="テキスト ボックス 316">
          <a:extLst>
            <a:ext uri="{FF2B5EF4-FFF2-40B4-BE49-F238E27FC236}">
              <a16:creationId xmlns:a16="http://schemas.microsoft.com/office/drawing/2014/main" id="{958642DA-79F6-48D7-A3F9-1894804EC351}"/>
            </a:ext>
          </a:extLst>
        </xdr:cNvPr>
        <xdr:cNvSpPr txBox="1"/>
      </xdr:nvSpPr>
      <xdr:spPr>
        <a:xfrm>
          <a:off x="21872713" y="115757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93</xdr:row>
      <xdr:rowOff>0</xdr:rowOff>
    </xdr:from>
    <xdr:ext cx="184731" cy="264560"/>
    <xdr:sp macro="" textlink="">
      <xdr:nvSpPr>
        <xdr:cNvPr id="318" name="テキスト ボックス 317">
          <a:extLst>
            <a:ext uri="{FF2B5EF4-FFF2-40B4-BE49-F238E27FC236}">
              <a16:creationId xmlns:a16="http://schemas.microsoft.com/office/drawing/2014/main" id="{162B2D1B-B5F3-4AC4-BB1B-FB942967954A}"/>
            </a:ext>
          </a:extLst>
        </xdr:cNvPr>
        <xdr:cNvSpPr txBox="1"/>
      </xdr:nvSpPr>
      <xdr:spPr>
        <a:xfrm>
          <a:off x="21872713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19" name="テキスト ボックス 318">
          <a:extLst>
            <a:ext uri="{FF2B5EF4-FFF2-40B4-BE49-F238E27FC236}">
              <a16:creationId xmlns:a16="http://schemas.microsoft.com/office/drawing/2014/main" id="{E373F9FB-183D-4DC0-AB45-01BAC19ACA34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0" name="テキスト ボックス 319">
          <a:extLst>
            <a:ext uri="{FF2B5EF4-FFF2-40B4-BE49-F238E27FC236}">
              <a16:creationId xmlns:a16="http://schemas.microsoft.com/office/drawing/2014/main" id="{8A4DA135-41FD-4F5B-A902-2C66B4DE246D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1" name="テキスト ボックス 320">
          <a:extLst>
            <a:ext uri="{FF2B5EF4-FFF2-40B4-BE49-F238E27FC236}">
              <a16:creationId xmlns:a16="http://schemas.microsoft.com/office/drawing/2014/main" id="{D419ECD1-7B32-4DB8-B725-BEA807D6CEB8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2" name="テキスト ボックス 321">
          <a:extLst>
            <a:ext uri="{FF2B5EF4-FFF2-40B4-BE49-F238E27FC236}">
              <a16:creationId xmlns:a16="http://schemas.microsoft.com/office/drawing/2014/main" id="{428078C7-0EA6-416E-8E6E-FAE4CBBCAC5C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3" name="テキスト ボックス 322">
          <a:extLst>
            <a:ext uri="{FF2B5EF4-FFF2-40B4-BE49-F238E27FC236}">
              <a16:creationId xmlns:a16="http://schemas.microsoft.com/office/drawing/2014/main" id="{33F1DE50-F941-4F48-B1F5-2F36509C0BE4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4" name="テキスト ボックス 323">
          <a:extLst>
            <a:ext uri="{FF2B5EF4-FFF2-40B4-BE49-F238E27FC236}">
              <a16:creationId xmlns:a16="http://schemas.microsoft.com/office/drawing/2014/main" id="{696E7C95-62EC-4D5B-89BB-50C029AC71F6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5" name="テキスト ボックス 324">
          <a:extLst>
            <a:ext uri="{FF2B5EF4-FFF2-40B4-BE49-F238E27FC236}">
              <a16:creationId xmlns:a16="http://schemas.microsoft.com/office/drawing/2014/main" id="{ECA1BEE9-2301-4F85-9F7D-28F6B328F801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6" name="テキスト ボックス 325">
          <a:extLst>
            <a:ext uri="{FF2B5EF4-FFF2-40B4-BE49-F238E27FC236}">
              <a16:creationId xmlns:a16="http://schemas.microsoft.com/office/drawing/2014/main" id="{7B10AE17-BBE4-46BD-A1DC-211E6AD5656F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7" name="テキスト ボックス 326">
          <a:extLst>
            <a:ext uri="{FF2B5EF4-FFF2-40B4-BE49-F238E27FC236}">
              <a16:creationId xmlns:a16="http://schemas.microsoft.com/office/drawing/2014/main" id="{B62DCF15-F97B-44D7-829F-A64F37CA697B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8" name="テキスト ボックス 327">
          <a:extLst>
            <a:ext uri="{FF2B5EF4-FFF2-40B4-BE49-F238E27FC236}">
              <a16:creationId xmlns:a16="http://schemas.microsoft.com/office/drawing/2014/main" id="{DEC16E4B-FC43-4869-82B2-749D9D86C75E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9" name="テキスト ボックス 328">
          <a:extLst>
            <a:ext uri="{FF2B5EF4-FFF2-40B4-BE49-F238E27FC236}">
              <a16:creationId xmlns:a16="http://schemas.microsoft.com/office/drawing/2014/main" id="{99638CFF-BD0F-4679-9985-D736646555E6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30" name="テキスト ボックス 329">
          <a:extLst>
            <a:ext uri="{FF2B5EF4-FFF2-40B4-BE49-F238E27FC236}">
              <a16:creationId xmlns:a16="http://schemas.microsoft.com/office/drawing/2014/main" id="{8360C940-B813-4506-803E-2C7015C2B0FF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1" name="テキスト ボックス 330">
          <a:extLst>
            <a:ext uri="{FF2B5EF4-FFF2-40B4-BE49-F238E27FC236}">
              <a16:creationId xmlns:a16="http://schemas.microsoft.com/office/drawing/2014/main" id="{677FCD63-74A5-4444-B67B-C7299C3C8D5D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2" name="テキスト ボックス 331">
          <a:extLst>
            <a:ext uri="{FF2B5EF4-FFF2-40B4-BE49-F238E27FC236}">
              <a16:creationId xmlns:a16="http://schemas.microsoft.com/office/drawing/2014/main" id="{98373962-9990-4507-AE34-7E38E3EF2896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3" name="テキスト ボックス 332">
          <a:extLst>
            <a:ext uri="{FF2B5EF4-FFF2-40B4-BE49-F238E27FC236}">
              <a16:creationId xmlns:a16="http://schemas.microsoft.com/office/drawing/2014/main" id="{C0CB9651-9F3D-4F8B-96C1-B77C89AC8A4D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4" name="テキスト ボックス 333">
          <a:extLst>
            <a:ext uri="{FF2B5EF4-FFF2-40B4-BE49-F238E27FC236}">
              <a16:creationId xmlns:a16="http://schemas.microsoft.com/office/drawing/2014/main" id="{C1CA47D0-A536-48E5-B062-ACA8E42DC197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5" name="テキスト ボックス 334">
          <a:extLst>
            <a:ext uri="{FF2B5EF4-FFF2-40B4-BE49-F238E27FC236}">
              <a16:creationId xmlns:a16="http://schemas.microsoft.com/office/drawing/2014/main" id="{393C93DC-5D4A-4EDA-A8A9-E1870343EA59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6" name="テキスト ボックス 335">
          <a:extLst>
            <a:ext uri="{FF2B5EF4-FFF2-40B4-BE49-F238E27FC236}">
              <a16:creationId xmlns:a16="http://schemas.microsoft.com/office/drawing/2014/main" id="{DA2312F1-1B6C-44E2-BAA8-87A44490AE32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66</xdr:col>
      <xdr:colOff>86591</xdr:colOff>
      <xdr:row>58</xdr:row>
      <xdr:rowOff>86591</xdr:rowOff>
    </xdr:from>
    <xdr:ext cx="184731" cy="264560"/>
    <xdr:sp macro="" textlink="">
      <xdr:nvSpPr>
        <xdr:cNvPr id="337" name="テキスト ボックス 336">
          <a:extLst>
            <a:ext uri="{FF2B5EF4-FFF2-40B4-BE49-F238E27FC236}">
              <a16:creationId xmlns:a16="http://schemas.microsoft.com/office/drawing/2014/main" id="{F1D8B5BD-69C2-4990-8D24-D08819060EAE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58</xdr:row>
      <xdr:rowOff>86591</xdr:rowOff>
    </xdr:from>
    <xdr:ext cx="184731" cy="264560"/>
    <xdr:sp macro="" textlink="">
      <xdr:nvSpPr>
        <xdr:cNvPr id="338" name="テキスト ボックス 337">
          <a:extLst>
            <a:ext uri="{FF2B5EF4-FFF2-40B4-BE49-F238E27FC236}">
              <a16:creationId xmlns:a16="http://schemas.microsoft.com/office/drawing/2014/main" id="{397094B7-9C60-43AB-A2DC-1205D1E86EF1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72</xdr:row>
      <xdr:rowOff>86591</xdr:rowOff>
    </xdr:from>
    <xdr:ext cx="184731" cy="264560"/>
    <xdr:sp macro="" textlink="">
      <xdr:nvSpPr>
        <xdr:cNvPr id="339" name="テキスト ボックス 338">
          <a:extLst>
            <a:ext uri="{FF2B5EF4-FFF2-40B4-BE49-F238E27FC236}">
              <a16:creationId xmlns:a16="http://schemas.microsoft.com/office/drawing/2014/main" id="{1A2AFCEF-6AEA-441F-9B58-1246593EC4FB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72</xdr:row>
      <xdr:rowOff>86591</xdr:rowOff>
    </xdr:from>
    <xdr:ext cx="184731" cy="264560"/>
    <xdr:sp macro="" textlink="">
      <xdr:nvSpPr>
        <xdr:cNvPr id="340" name="テキスト ボックス 339">
          <a:extLst>
            <a:ext uri="{FF2B5EF4-FFF2-40B4-BE49-F238E27FC236}">
              <a16:creationId xmlns:a16="http://schemas.microsoft.com/office/drawing/2014/main" id="{5BE4995C-9AB8-45FE-942B-47D1E1A16EC4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263918</xdr:colOff>
      <xdr:row>0</xdr:row>
      <xdr:rowOff>42047</xdr:rowOff>
    </xdr:from>
    <xdr:ext cx="10690491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2895FB8-33F6-40AB-9AF2-4E7B18C2E272}"/>
            </a:ext>
          </a:extLst>
        </xdr:cNvPr>
        <xdr:cNvSpPr txBox="1"/>
      </xdr:nvSpPr>
      <xdr:spPr>
        <a:xfrm>
          <a:off x="263918" y="42047"/>
          <a:ext cx="1069049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自動計算の箇所についてはシート保護をしてあります。</a:t>
          </a:r>
        </a:p>
      </xdr:txBody>
    </xdr:sp>
    <xdr:clientData/>
  </xdr:oneCellAnchor>
  <xdr:oneCellAnchor>
    <xdr:from>
      <xdr:col>50</xdr:col>
      <xdr:colOff>86591</xdr:colOff>
      <xdr:row>16</xdr:row>
      <xdr:rowOff>86591</xdr:rowOff>
    </xdr:from>
    <xdr:ext cx="184731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7C78425A-DBBC-459F-9687-F34BA5E86A17}"/>
            </a:ext>
          </a:extLst>
        </xdr:cNvPr>
        <xdr:cNvSpPr txBox="1"/>
      </xdr:nvSpPr>
      <xdr:spPr>
        <a:xfrm>
          <a:off x="21590000" y="26410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51</xdr:col>
      <xdr:colOff>288637</xdr:colOff>
      <xdr:row>41</xdr:row>
      <xdr:rowOff>115454</xdr:rowOff>
    </xdr:from>
    <xdr:to>
      <xdr:col>51</xdr:col>
      <xdr:colOff>346364</xdr:colOff>
      <xdr:row>42</xdr:row>
      <xdr:rowOff>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E2909E46-CF46-442E-8ACC-F752EC4DE598}"/>
            </a:ext>
          </a:extLst>
        </xdr:cNvPr>
        <xdr:cNvSpPr txBox="1"/>
      </xdr:nvSpPr>
      <xdr:spPr>
        <a:xfrm>
          <a:off x="22484773" y="5613977"/>
          <a:ext cx="57727" cy="577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37</xdr:col>
      <xdr:colOff>411902</xdr:colOff>
      <xdr:row>0</xdr:row>
      <xdr:rowOff>1</xdr:rowOff>
    </xdr:from>
    <xdr:to>
      <xdr:col>46</xdr:col>
      <xdr:colOff>244344</xdr:colOff>
      <xdr:row>53</xdr:row>
      <xdr:rowOff>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E85C421-C1AE-41A8-9AC3-E5C83EFC4681}"/>
            </a:ext>
          </a:extLst>
        </xdr:cNvPr>
        <xdr:cNvSpPr txBox="1"/>
      </xdr:nvSpPr>
      <xdr:spPr>
        <a:xfrm>
          <a:off x="12772505" y="1"/>
          <a:ext cx="6040115" cy="7138276"/>
        </a:xfrm>
        <a:prstGeom prst="rect">
          <a:avLst/>
        </a:prstGeom>
        <a:solidFill>
          <a:srgbClr val="FFFF99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作成時の留意点</a:t>
          </a:r>
          <a:r>
            <a:rPr kumimoji="1" lang="en-US" altLang="ja-JP" sz="1600"/>
            <a:t>】</a:t>
          </a:r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・月単位の週休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日の達成条件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⇒全ての月毎に現場閉所率が２８．５％（８日／２８日）の水準をい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う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が，暦上の土曜日・日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曜日の閉所では２８．５％に満たない月は，その月の土曜日，日曜日の合計日数以上の閉所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 を行っている場合に４週８休を達成しているものとみなす。（自動計算）</a:t>
          </a:r>
          <a:endParaRPr lang="ja-JP" altLang="ja-JP">
            <a:effectLst/>
          </a:endParaRPr>
        </a:p>
        <a:p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ja-JP" altLang="en-US" sz="1100" b="1"/>
            <a:t>工事着手日，工事完成届出日</a:t>
          </a:r>
          <a:r>
            <a:rPr kumimoji="1" lang="ja-JP" altLang="en-US" sz="1100"/>
            <a:t>を入力するとカレンダーが自動作成されます。</a:t>
          </a:r>
          <a:endParaRPr kumimoji="1" lang="en-US" altLang="ja-JP" sz="1100"/>
        </a:p>
        <a:p>
          <a:r>
            <a:rPr kumimoji="1" lang="ja-JP" altLang="en-US" sz="1100"/>
            <a:t>　⇒</a:t>
          </a:r>
          <a:r>
            <a:rPr kumimoji="1" lang="ja-JP" altLang="en-US" sz="1100" b="1">
              <a:solidFill>
                <a:srgbClr val="FF0000"/>
              </a:solidFill>
            </a:rPr>
            <a:t>「行事」「休暇等」「計画」「実績」セルについて入力してください。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endParaRPr kumimoji="1" lang="en-US" altLang="ja-JP" sz="1100"/>
        </a:p>
        <a:p>
          <a:r>
            <a:rPr kumimoji="1" lang="ja-JP" altLang="en-US" sz="1100"/>
            <a:t>・「休暇等」：プルダウンリストから中止，夏休，冬休を選択し入力。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休暇等に入力した場合，対象期間から除外されますので「計画」，「実績」は入力しない。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 　入力規則を設定してありますが，データ貼り付けを行うと入力されるため注意。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/>
            <a:t>　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  <xdr:twoCellAnchor>
    <xdr:from>
      <xdr:col>37</xdr:col>
      <xdr:colOff>535065</xdr:colOff>
      <xdr:row>17</xdr:row>
      <xdr:rowOff>160760</xdr:rowOff>
    </xdr:from>
    <xdr:to>
      <xdr:col>45</xdr:col>
      <xdr:colOff>679642</xdr:colOff>
      <xdr:row>47</xdr:row>
      <xdr:rowOff>106913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8116918-D47C-488E-9660-9C32FDDC98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919" t="5342" r="27803" b="41822"/>
        <a:stretch/>
      </xdr:blipFill>
      <xdr:spPr>
        <a:xfrm>
          <a:off x="12956443" y="2848171"/>
          <a:ext cx="5626311" cy="3688117"/>
        </a:xfrm>
        <a:prstGeom prst="rect">
          <a:avLst/>
        </a:prstGeom>
      </xdr:spPr>
    </xdr:pic>
    <xdr:clientData/>
  </xdr:twoCellAnchor>
  <xdr:twoCellAnchor>
    <xdr:from>
      <xdr:col>43</xdr:col>
      <xdr:colOff>359617</xdr:colOff>
      <xdr:row>16</xdr:row>
      <xdr:rowOff>104567</xdr:rowOff>
    </xdr:from>
    <xdr:to>
      <xdr:col>44</xdr:col>
      <xdr:colOff>649746</xdr:colOff>
      <xdr:row>43</xdr:row>
      <xdr:rowOff>104568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7EF92F41-1FC5-42FA-A587-18C442230D9D}"/>
            </a:ext>
          </a:extLst>
        </xdr:cNvPr>
        <xdr:cNvCxnSpPr>
          <a:endCxn id="21" idx="0"/>
        </xdr:cNvCxnSpPr>
      </xdr:nvCxnSpPr>
      <xdr:spPr>
        <a:xfrm>
          <a:off x="16892296" y="2621888"/>
          <a:ext cx="975345" cy="323169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43</xdr:col>
      <xdr:colOff>295603</xdr:colOff>
      <xdr:row>52</xdr:row>
      <xdr:rowOff>21896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2BA575B-B6B5-49A7-A4FE-95C7ADA559C3}"/>
            </a:ext>
          </a:extLst>
        </xdr:cNvPr>
        <xdr:cNvSpPr txBox="1"/>
      </xdr:nvSpPr>
      <xdr:spPr>
        <a:xfrm>
          <a:off x="16794655" y="69849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twoCellAnchor>
    <xdr:from>
      <xdr:col>44</xdr:col>
      <xdr:colOff>501944</xdr:colOff>
      <xdr:row>43</xdr:row>
      <xdr:rowOff>104568</xdr:rowOff>
    </xdr:from>
    <xdr:to>
      <xdr:col>45</xdr:col>
      <xdr:colOff>112331</xdr:colOff>
      <xdr:row>44</xdr:row>
      <xdr:rowOff>159310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A301A90-E807-45DE-AC6C-CADA83E66485}"/>
            </a:ext>
          </a:extLst>
        </xdr:cNvPr>
        <xdr:cNvSpPr txBox="1"/>
      </xdr:nvSpPr>
      <xdr:spPr>
        <a:xfrm>
          <a:off x="17719839" y="5853586"/>
          <a:ext cx="295604" cy="224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44</xdr:col>
      <xdr:colOff>497085</xdr:colOff>
      <xdr:row>44</xdr:row>
      <xdr:rowOff>35415</xdr:rowOff>
    </xdr:from>
    <xdr:to>
      <xdr:col>45</xdr:col>
      <xdr:colOff>107472</xdr:colOff>
      <xdr:row>45</xdr:row>
      <xdr:rowOff>85074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48E2F219-E9FD-4EE0-96E0-7DEEE34FC318}"/>
            </a:ext>
          </a:extLst>
        </xdr:cNvPr>
        <xdr:cNvSpPr txBox="1"/>
      </xdr:nvSpPr>
      <xdr:spPr>
        <a:xfrm>
          <a:off x="17714980" y="5954522"/>
          <a:ext cx="295604" cy="2197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6F05-5924-4608-948C-1044651D1021}">
  <dimension ref="B4:CV121"/>
  <sheetViews>
    <sheetView tabSelected="1" view="pageBreakPreview" topLeftCell="A3" zoomScale="85" zoomScaleNormal="55" zoomScaleSheetLayoutView="85" workbookViewId="0">
      <selection activeCell="A4" sqref="A4"/>
    </sheetView>
  </sheetViews>
  <sheetFormatPr defaultColWidth="9" defaultRowHeight="13.5" outlineLevelRow="1" outlineLevelCol="1" x14ac:dyDescent="0.15"/>
  <cols>
    <col min="1" max="1" width="3.625" style="9" customWidth="1"/>
    <col min="2" max="2" width="7.125" style="7" bestFit="1" customWidth="1"/>
    <col min="3" max="9" width="3.875" style="7" customWidth="1"/>
    <col min="10" max="10" width="13.375" style="7" customWidth="1"/>
    <col min="11" max="11" width="6.625" style="7" customWidth="1"/>
    <col min="12" max="12" width="6.625" style="7" hidden="1" customWidth="1" outlineLevel="1"/>
    <col min="13" max="13" width="13.375" style="7" customWidth="1" collapsed="1"/>
    <col min="14" max="14" width="7" style="7" customWidth="1"/>
    <col min="15" max="21" width="3.875" style="7" customWidth="1"/>
    <col min="22" max="22" width="13.375" style="7" customWidth="1"/>
    <col min="23" max="23" width="6.625" style="7" customWidth="1"/>
    <col min="24" max="24" width="6.625" style="7" hidden="1" customWidth="1" outlineLevel="1"/>
    <col min="25" max="25" width="3.625" style="9" customWidth="1" collapsed="1"/>
    <col min="26" max="26" width="3.625" style="9" customWidth="1"/>
    <col min="27" max="27" width="7.125" style="7" bestFit="1" customWidth="1"/>
    <col min="28" max="34" width="3.875" style="7" customWidth="1"/>
    <col min="35" max="35" width="13.375" style="7" customWidth="1"/>
    <col min="36" max="36" width="6.625" style="7" customWidth="1"/>
    <col min="37" max="37" width="6.625" style="7" hidden="1" customWidth="1" outlineLevel="1"/>
    <col min="38" max="38" width="13.375" style="7" customWidth="1" collapsed="1"/>
    <col min="39" max="39" width="7" style="7" customWidth="1"/>
    <col min="40" max="46" width="3.875" style="7" customWidth="1"/>
    <col min="47" max="47" width="13.375" style="7" customWidth="1"/>
    <col min="48" max="48" width="6.625" style="7" customWidth="1"/>
    <col min="49" max="49" width="6.625" style="7" hidden="1" customWidth="1" outlineLevel="1"/>
    <col min="50" max="50" width="3.625" style="9" customWidth="1" collapsed="1"/>
    <col min="51" max="51" width="3.625" style="9" customWidth="1"/>
    <col min="52" max="52" width="7.125" style="7" bestFit="1" customWidth="1"/>
    <col min="53" max="59" width="3.875" style="7" customWidth="1"/>
    <col min="60" max="60" width="13.375" style="7" customWidth="1"/>
    <col min="61" max="61" width="6.625" style="7" customWidth="1"/>
    <col min="62" max="62" width="6.625" style="7" hidden="1" customWidth="1" outlineLevel="1"/>
    <col min="63" max="63" width="13.375" style="7" customWidth="1" collapsed="1"/>
    <col min="64" max="64" width="7" style="7" customWidth="1"/>
    <col min="65" max="71" width="3.875" style="7" customWidth="1"/>
    <col min="72" max="72" width="13.375" style="7" customWidth="1"/>
    <col min="73" max="73" width="6.625" style="7" customWidth="1"/>
    <col min="74" max="74" width="6.625" style="7" hidden="1" customWidth="1" outlineLevel="1"/>
    <col min="75" max="75" width="3.625" style="9" customWidth="1" collapsed="1"/>
    <col min="76" max="76" width="3.625" style="9" customWidth="1"/>
    <col min="77" max="77" width="7.125" style="7" bestFit="1" customWidth="1"/>
    <col min="78" max="84" width="3.875" style="7" customWidth="1"/>
    <col min="85" max="85" width="13.375" style="7" customWidth="1"/>
    <col min="86" max="86" width="6.625" style="7" customWidth="1"/>
    <col min="87" max="87" width="6.625" style="7" hidden="1" customWidth="1" outlineLevel="1"/>
    <col min="88" max="88" width="13.375" style="7" customWidth="1" collapsed="1"/>
    <col min="89" max="89" width="7" style="7" customWidth="1"/>
    <col min="90" max="96" width="3.875" style="7" customWidth="1"/>
    <col min="97" max="97" width="13.375" style="7" customWidth="1"/>
    <col min="98" max="98" width="6.625" style="7" customWidth="1"/>
    <col min="99" max="99" width="6.625" style="7" hidden="1" customWidth="1" outlineLevel="1"/>
    <col min="100" max="100" width="3.625" style="9" customWidth="1" collapsed="1"/>
    <col min="101" max="16384" width="9" style="9"/>
  </cols>
  <sheetData>
    <row r="4" spans="2:99" ht="18.75" x14ac:dyDescent="0.15">
      <c r="B4" s="6" t="s">
        <v>75</v>
      </c>
      <c r="N4" s="8"/>
      <c r="AA4" s="6" t="s">
        <v>75</v>
      </c>
      <c r="AM4" s="8"/>
      <c r="AZ4" s="6" t="s">
        <v>75</v>
      </c>
      <c r="BL4" s="8"/>
      <c r="BY4" s="6" t="s">
        <v>75</v>
      </c>
      <c r="CK4" s="8"/>
    </row>
    <row r="5" spans="2:99" ht="13.5" customHeight="1" x14ac:dyDescent="0.15">
      <c r="R5" s="9"/>
      <c r="AQ5" s="9"/>
      <c r="BP5" s="9"/>
      <c r="CO5" s="9"/>
    </row>
    <row r="6" spans="2:99" ht="13.5" customHeight="1" thickBot="1" x14ac:dyDescent="0.2">
      <c r="B6" s="83" t="s">
        <v>3</v>
      </c>
      <c r="C6" s="83"/>
      <c r="D6" s="83"/>
      <c r="E6" s="83"/>
      <c r="F6" s="7" t="s">
        <v>12</v>
      </c>
      <c r="G6" s="1" t="s">
        <v>50</v>
      </c>
      <c r="H6" s="1"/>
      <c r="I6" s="1"/>
      <c r="J6" s="1"/>
      <c r="K6" s="1"/>
      <c r="L6" s="1"/>
      <c r="M6" s="1"/>
      <c r="N6" s="1"/>
      <c r="O6" s="1"/>
      <c r="P6" s="1"/>
      <c r="Q6" s="1"/>
      <c r="AA6" s="83" t="s">
        <v>3</v>
      </c>
      <c r="AB6" s="83"/>
      <c r="AC6" s="83"/>
      <c r="AD6" s="83"/>
      <c r="AE6" s="7" t="s">
        <v>12</v>
      </c>
      <c r="AF6" s="64" t="str">
        <f>G6</f>
        <v>○○工事</v>
      </c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5"/>
      <c r="AR6" s="65"/>
      <c r="AS6" s="65"/>
      <c r="AT6" s="65"/>
      <c r="AZ6" s="83" t="s">
        <v>3</v>
      </c>
      <c r="BA6" s="83"/>
      <c r="BB6" s="83"/>
      <c r="BC6" s="83"/>
      <c r="BD6" s="7" t="s">
        <v>12</v>
      </c>
      <c r="BE6" s="64" t="str">
        <f>AF6</f>
        <v>○○工事</v>
      </c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5"/>
      <c r="BQ6" s="65"/>
      <c r="BR6" s="65"/>
      <c r="BS6" s="65"/>
      <c r="BY6" s="83" t="s">
        <v>3</v>
      </c>
      <c r="BZ6" s="83"/>
      <c r="CA6" s="83"/>
      <c r="CB6" s="83"/>
      <c r="CC6" s="7" t="s">
        <v>12</v>
      </c>
      <c r="CD6" s="64" t="str">
        <f>BE6</f>
        <v>○○工事</v>
      </c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5"/>
      <c r="CP6" s="65"/>
      <c r="CQ6" s="65"/>
      <c r="CR6" s="65"/>
    </row>
    <row r="7" spans="2:99" ht="13.5" customHeight="1" thickBot="1" x14ac:dyDescent="0.2">
      <c r="B7" s="83" t="s">
        <v>11</v>
      </c>
      <c r="C7" s="83"/>
      <c r="D7" s="83"/>
      <c r="E7" s="83"/>
      <c r="F7" s="7" t="s">
        <v>12</v>
      </c>
      <c r="G7" s="84">
        <v>46235</v>
      </c>
      <c r="H7" s="85"/>
      <c r="I7" s="85"/>
      <c r="J7" s="86"/>
      <c r="K7" s="66" t="str">
        <f>TEXT(WEEKDAY(+G7),"aaa")</f>
        <v>土</v>
      </c>
      <c r="L7" s="66"/>
      <c r="AA7" s="83" t="s">
        <v>11</v>
      </c>
      <c r="AB7" s="83"/>
      <c r="AC7" s="83"/>
      <c r="AD7" s="83"/>
      <c r="AE7" s="7" t="s">
        <v>12</v>
      </c>
      <c r="AF7" s="87">
        <f>G7</f>
        <v>46235</v>
      </c>
      <c r="AG7" s="88"/>
      <c r="AH7" s="88"/>
      <c r="AI7" s="89"/>
      <c r="AJ7" s="67" t="str">
        <f>K7</f>
        <v>土</v>
      </c>
      <c r="AK7" s="67"/>
      <c r="AL7" s="65"/>
      <c r="AM7" s="65"/>
      <c r="AN7" s="65"/>
      <c r="AO7" s="65"/>
      <c r="AP7" s="65"/>
      <c r="AQ7" s="65"/>
      <c r="AR7" s="65"/>
      <c r="AS7" s="65"/>
      <c r="AT7" s="65"/>
      <c r="AZ7" s="83" t="s">
        <v>11</v>
      </c>
      <c r="BA7" s="83"/>
      <c r="BB7" s="83"/>
      <c r="BC7" s="83"/>
      <c r="BD7" s="7" t="s">
        <v>12</v>
      </c>
      <c r="BE7" s="87">
        <f>AF7</f>
        <v>46235</v>
      </c>
      <c r="BF7" s="88"/>
      <c r="BG7" s="88"/>
      <c r="BH7" s="89"/>
      <c r="BI7" s="67" t="str">
        <f>AJ7</f>
        <v>土</v>
      </c>
      <c r="BJ7" s="67"/>
      <c r="BK7" s="65"/>
      <c r="BL7" s="65"/>
      <c r="BM7" s="65"/>
      <c r="BN7" s="65"/>
      <c r="BO7" s="65"/>
      <c r="BP7" s="65"/>
      <c r="BQ7" s="65"/>
      <c r="BR7" s="65"/>
      <c r="BS7" s="65"/>
      <c r="BY7" s="83" t="s">
        <v>11</v>
      </c>
      <c r="BZ7" s="83"/>
      <c r="CA7" s="83"/>
      <c r="CB7" s="83"/>
      <c r="CC7" s="7" t="s">
        <v>12</v>
      </c>
      <c r="CD7" s="87">
        <f>BE7</f>
        <v>46235</v>
      </c>
      <c r="CE7" s="88"/>
      <c r="CF7" s="88"/>
      <c r="CG7" s="89"/>
      <c r="CH7" s="67" t="str">
        <f>BI7</f>
        <v>土</v>
      </c>
      <c r="CI7" s="67"/>
      <c r="CJ7" s="65"/>
      <c r="CK7" s="65"/>
      <c r="CL7" s="65"/>
      <c r="CM7" s="65"/>
      <c r="CN7" s="65"/>
      <c r="CO7" s="65"/>
      <c r="CP7" s="65"/>
      <c r="CQ7" s="65"/>
      <c r="CR7" s="65"/>
    </row>
    <row r="8" spans="2:99" ht="13.5" customHeight="1" x14ac:dyDescent="0.15">
      <c r="B8" s="90" t="s">
        <v>14</v>
      </c>
      <c r="C8" s="90"/>
      <c r="D8" s="90"/>
      <c r="E8" s="90"/>
      <c r="F8" s="7" t="s">
        <v>12</v>
      </c>
      <c r="G8" s="91">
        <v>46387</v>
      </c>
      <c r="H8" s="91"/>
      <c r="I8" s="91"/>
      <c r="J8" s="91"/>
      <c r="K8" s="66" t="str">
        <f>TEXT(WEEKDAY(+G8),"aaa")</f>
        <v>木</v>
      </c>
      <c r="L8" s="66"/>
      <c r="M8" s="92" t="s">
        <v>1</v>
      </c>
      <c r="N8" s="92"/>
      <c r="O8" s="92"/>
      <c r="P8" s="7" t="s">
        <v>12</v>
      </c>
      <c r="Q8" s="83">
        <f>+G8-G7+1</f>
        <v>153</v>
      </c>
      <c r="R8" s="93"/>
      <c r="S8" s="93"/>
      <c r="AA8" s="90" t="s">
        <v>14</v>
      </c>
      <c r="AB8" s="90"/>
      <c r="AC8" s="90"/>
      <c r="AD8" s="90"/>
      <c r="AE8" s="7" t="s">
        <v>12</v>
      </c>
      <c r="AF8" s="94">
        <f>G8</f>
        <v>46387</v>
      </c>
      <c r="AG8" s="94"/>
      <c r="AH8" s="94"/>
      <c r="AI8" s="94"/>
      <c r="AJ8" s="67" t="str">
        <f>K8</f>
        <v>木</v>
      </c>
      <c r="AK8" s="67"/>
      <c r="AL8" s="95" t="s">
        <v>1</v>
      </c>
      <c r="AM8" s="95"/>
      <c r="AN8" s="95"/>
      <c r="AO8" s="65" t="s">
        <v>12</v>
      </c>
      <c r="AP8" s="96">
        <f>Q8</f>
        <v>153</v>
      </c>
      <c r="AQ8" s="97"/>
      <c r="AR8" s="97"/>
      <c r="AS8" s="65"/>
      <c r="AT8" s="65"/>
      <c r="AZ8" s="90" t="s">
        <v>14</v>
      </c>
      <c r="BA8" s="90"/>
      <c r="BB8" s="90"/>
      <c r="BC8" s="90"/>
      <c r="BD8" s="7" t="s">
        <v>12</v>
      </c>
      <c r="BE8" s="94">
        <f>AF8</f>
        <v>46387</v>
      </c>
      <c r="BF8" s="94"/>
      <c r="BG8" s="94"/>
      <c r="BH8" s="94"/>
      <c r="BI8" s="67" t="str">
        <f>AJ8</f>
        <v>木</v>
      </c>
      <c r="BJ8" s="67"/>
      <c r="BK8" s="95" t="s">
        <v>1</v>
      </c>
      <c r="BL8" s="95"/>
      <c r="BM8" s="95"/>
      <c r="BN8" s="65" t="s">
        <v>12</v>
      </c>
      <c r="BO8" s="96">
        <f>AP8</f>
        <v>153</v>
      </c>
      <c r="BP8" s="97"/>
      <c r="BQ8" s="97"/>
      <c r="BR8" s="65"/>
      <c r="BS8" s="65"/>
      <c r="BY8" s="90" t="s">
        <v>14</v>
      </c>
      <c r="BZ8" s="90"/>
      <c r="CA8" s="90"/>
      <c r="CB8" s="90"/>
      <c r="CC8" s="7" t="s">
        <v>12</v>
      </c>
      <c r="CD8" s="94">
        <f>BE8</f>
        <v>46387</v>
      </c>
      <c r="CE8" s="94"/>
      <c r="CF8" s="94"/>
      <c r="CG8" s="94"/>
      <c r="CH8" s="67" t="str">
        <f>BI8</f>
        <v>木</v>
      </c>
      <c r="CI8" s="67"/>
      <c r="CJ8" s="95" t="s">
        <v>1</v>
      </c>
      <c r="CK8" s="95"/>
      <c r="CL8" s="95"/>
      <c r="CM8" s="65" t="s">
        <v>12</v>
      </c>
      <c r="CN8" s="96">
        <f>BO8</f>
        <v>153</v>
      </c>
      <c r="CO8" s="97"/>
      <c r="CP8" s="97"/>
      <c r="CQ8" s="65"/>
      <c r="CR8" s="65"/>
    </row>
    <row r="9" spans="2:99" ht="18" customHeight="1" x14ac:dyDescent="0.15">
      <c r="B9" s="16"/>
      <c r="C9" s="16"/>
      <c r="D9" s="16"/>
      <c r="E9" s="16"/>
      <c r="G9" s="17"/>
      <c r="H9" s="17"/>
      <c r="I9" s="17"/>
      <c r="J9" s="17"/>
      <c r="K9" s="18"/>
      <c r="L9" s="18"/>
      <c r="M9" s="19"/>
      <c r="N9" s="19"/>
      <c r="O9" s="19"/>
      <c r="Q9" s="20"/>
      <c r="R9" s="20"/>
      <c r="S9" s="20"/>
      <c r="AA9" s="16"/>
      <c r="AB9" s="16"/>
      <c r="AC9" s="16"/>
      <c r="AD9" s="16"/>
      <c r="AF9" s="17"/>
      <c r="AG9" s="17"/>
      <c r="AH9" s="17"/>
      <c r="AI9" s="17"/>
      <c r="AJ9" s="18"/>
      <c r="AK9" s="18"/>
      <c r="AL9" s="19"/>
      <c r="AM9" s="19"/>
      <c r="AN9" s="19"/>
      <c r="AP9" s="20"/>
      <c r="AQ9" s="20"/>
      <c r="AR9" s="20"/>
      <c r="AZ9" s="16"/>
      <c r="BA9" s="16"/>
      <c r="BB9" s="16"/>
      <c r="BC9" s="16"/>
      <c r="BE9" s="17"/>
      <c r="BF9" s="17"/>
      <c r="BG9" s="17"/>
      <c r="BH9" s="17"/>
      <c r="BI9" s="18"/>
      <c r="BJ9" s="18"/>
      <c r="BK9" s="19"/>
      <c r="BL9" s="19"/>
      <c r="BM9" s="19"/>
      <c r="BO9" s="20"/>
      <c r="BP9" s="20"/>
      <c r="BQ9" s="20"/>
      <c r="BY9" s="16"/>
      <c r="BZ9" s="16"/>
      <c r="CA9" s="16"/>
      <c r="CB9" s="16"/>
      <c r="CD9" s="17"/>
      <c r="CE9" s="17"/>
      <c r="CF9" s="17"/>
      <c r="CG9" s="17"/>
      <c r="CH9" s="18"/>
      <c r="CI9" s="18"/>
      <c r="CJ9" s="19"/>
      <c r="CK9" s="19"/>
      <c r="CL9" s="19"/>
      <c r="CN9" s="20"/>
      <c r="CO9" s="20"/>
      <c r="CP9" s="20"/>
    </row>
    <row r="10" spans="2:99" s="69" customFormat="1" ht="13.5" hidden="1" customHeight="1" outlineLevel="1" x14ac:dyDescent="0.15">
      <c r="B10" s="68"/>
      <c r="C10" s="69">
        <f>YEAR(G7)</f>
        <v>2026</v>
      </c>
      <c r="D10" s="69">
        <f>MONTH(G7)</f>
        <v>8</v>
      </c>
      <c r="E10" s="69">
        <f>DAY(G7)</f>
        <v>1</v>
      </c>
      <c r="F10" s="70">
        <f>G7</f>
        <v>46235</v>
      </c>
      <c r="G10" s="68"/>
      <c r="H10" s="68"/>
      <c r="J10" s="68"/>
      <c r="K10" s="68"/>
      <c r="L10" s="68"/>
      <c r="M10" s="68"/>
      <c r="N10" s="68"/>
      <c r="O10" s="69">
        <f>YEAR(I109+1)</f>
        <v>2026</v>
      </c>
      <c r="P10" s="69">
        <f>MONTH(I109+1)</f>
        <v>9</v>
      </c>
      <c r="Q10" s="71">
        <f>DAY(I109)+1</f>
        <v>21</v>
      </c>
      <c r="R10" s="70">
        <f>DATE(O10,P10,Q10)</f>
        <v>46286</v>
      </c>
      <c r="S10" s="68"/>
      <c r="T10" s="68"/>
      <c r="V10" s="68"/>
      <c r="W10" s="68"/>
      <c r="X10" s="68"/>
      <c r="AA10" s="68"/>
      <c r="AB10" s="69">
        <f>YEAR(U109+1)</f>
        <v>2026</v>
      </c>
      <c r="AC10" s="69">
        <f>MONTH(U109+1)</f>
        <v>11</v>
      </c>
      <c r="AD10" s="71">
        <f>DAY(U109)+1</f>
        <v>16</v>
      </c>
      <c r="AE10" s="70">
        <f>DATE(AB10,AC10,AD10)</f>
        <v>46342</v>
      </c>
      <c r="AF10" s="68"/>
      <c r="AG10" s="68"/>
      <c r="AI10" s="68"/>
      <c r="AJ10" s="68"/>
      <c r="AK10" s="68"/>
      <c r="AL10" s="68"/>
      <c r="AM10" s="68"/>
      <c r="AN10" s="69">
        <f>YEAR(AH109+1)</f>
        <v>2027</v>
      </c>
      <c r="AO10" s="69">
        <f>MONTH(AH109+1)</f>
        <v>1</v>
      </c>
      <c r="AP10" s="71">
        <f>DAY(AH109)+1</f>
        <v>11</v>
      </c>
      <c r="AQ10" s="70">
        <f>DATE(AN10,AO10,AP10)</f>
        <v>46398</v>
      </c>
      <c r="AR10" s="68"/>
      <c r="AS10" s="68"/>
      <c r="AU10" s="68"/>
      <c r="AV10" s="68"/>
      <c r="AW10" s="68"/>
      <c r="AZ10" s="68"/>
      <c r="BA10" s="69">
        <f>YEAR(AT109+1)</f>
        <v>2027</v>
      </c>
      <c r="BB10" s="69">
        <f>MONTH(AT109+1)</f>
        <v>3</v>
      </c>
      <c r="BC10" s="71">
        <f>DAY(AT109)+1</f>
        <v>8</v>
      </c>
      <c r="BD10" s="70">
        <f>DATE(BA10,BB10,BC10)</f>
        <v>46454</v>
      </c>
      <c r="BE10" s="68"/>
      <c r="BF10" s="68"/>
      <c r="BH10" s="68"/>
      <c r="BI10" s="68"/>
      <c r="BJ10" s="68"/>
      <c r="BK10" s="68"/>
      <c r="BL10" s="68"/>
      <c r="BM10" s="69">
        <f>YEAR(BG109+1)</f>
        <v>2027</v>
      </c>
      <c r="BN10" s="69">
        <f>MONTH(BG109+1)</f>
        <v>5</v>
      </c>
      <c r="BO10" s="71">
        <f>DAY(BG109)+1</f>
        <v>3</v>
      </c>
      <c r="BP10" s="70">
        <f>DATE(BM10,BN10,BO10)</f>
        <v>46510</v>
      </c>
      <c r="BQ10" s="68"/>
      <c r="BR10" s="68"/>
      <c r="BT10" s="68"/>
      <c r="BU10" s="68"/>
      <c r="BV10" s="68"/>
      <c r="BY10" s="68"/>
      <c r="BZ10" s="69">
        <f>YEAR(BS109+1)</f>
        <v>2027</v>
      </c>
      <c r="CA10" s="69">
        <f>MONTH(BS109+1)</f>
        <v>6</v>
      </c>
      <c r="CB10" s="71">
        <f>DAY(BS109)+1</f>
        <v>28</v>
      </c>
      <c r="CC10" s="70">
        <f>DATE(BZ10,CA10,CB10)</f>
        <v>46566</v>
      </c>
      <c r="CD10" s="68"/>
      <c r="CE10" s="68"/>
      <c r="CG10" s="68"/>
      <c r="CH10" s="68"/>
      <c r="CI10" s="68"/>
      <c r="CJ10" s="68"/>
      <c r="CK10" s="68"/>
      <c r="CL10" s="69">
        <f>YEAR(CF109+1)</f>
        <v>2027</v>
      </c>
      <c r="CM10" s="69">
        <f>MONTH(CF109+1)</f>
        <v>8</v>
      </c>
      <c r="CN10" s="71">
        <f>DAY(CF109)+1</f>
        <v>23</v>
      </c>
      <c r="CO10" s="70">
        <f>DATE(CL10,CM10,CN10)</f>
        <v>46622</v>
      </c>
      <c r="CP10" s="68"/>
      <c r="CQ10" s="68"/>
      <c r="CS10" s="68"/>
      <c r="CT10" s="68"/>
      <c r="CU10" s="68"/>
    </row>
    <row r="11" spans="2:99" s="73" customFormat="1" ht="13.5" hidden="1" customHeight="1" outlineLevel="1" x14ac:dyDescent="0.15">
      <c r="B11" s="72"/>
      <c r="C11" s="72">
        <f t="shared" ref="C11:H11" si="0">D11-1</f>
        <v>46230</v>
      </c>
      <c r="D11" s="72">
        <f t="shared" si="0"/>
        <v>46231</v>
      </c>
      <c r="E11" s="72">
        <f t="shared" si="0"/>
        <v>46232</v>
      </c>
      <c r="F11" s="72">
        <f t="shared" si="0"/>
        <v>46233</v>
      </c>
      <c r="G11" s="72">
        <f t="shared" si="0"/>
        <v>46234</v>
      </c>
      <c r="H11" s="72">
        <f t="shared" si="0"/>
        <v>46235</v>
      </c>
      <c r="I11" s="72">
        <f>I13</f>
        <v>46236</v>
      </c>
      <c r="J11" s="72"/>
      <c r="K11" s="72"/>
      <c r="L11" s="72"/>
      <c r="M11" s="72"/>
      <c r="N11" s="72"/>
      <c r="O11" s="73">
        <f>I109+1</f>
        <v>46286</v>
      </c>
      <c r="P11" s="73">
        <f t="shared" ref="P11:U11" si="1">O11+1</f>
        <v>46287</v>
      </c>
      <c r="Q11" s="73">
        <f t="shared" si="1"/>
        <v>46288</v>
      </c>
      <c r="R11" s="73">
        <f t="shared" si="1"/>
        <v>46289</v>
      </c>
      <c r="S11" s="73">
        <f t="shared" si="1"/>
        <v>46290</v>
      </c>
      <c r="T11" s="73">
        <f t="shared" si="1"/>
        <v>46291</v>
      </c>
      <c r="U11" s="73">
        <f t="shared" si="1"/>
        <v>46292</v>
      </c>
      <c r="V11" s="72"/>
      <c r="W11" s="72"/>
      <c r="X11" s="72"/>
      <c r="AA11" s="72"/>
      <c r="AB11" s="73">
        <f>U109+1</f>
        <v>46342</v>
      </c>
      <c r="AC11" s="73">
        <f t="shared" ref="AC11" si="2">AB11+1</f>
        <v>46343</v>
      </c>
      <c r="AD11" s="73">
        <f>AC11+1</f>
        <v>46344</v>
      </c>
      <c r="AE11" s="73">
        <f>AD11+1</f>
        <v>46345</v>
      </c>
      <c r="AF11" s="73">
        <f>AE11+1</f>
        <v>46346</v>
      </c>
      <c r="AG11" s="73">
        <f>AF11+1</f>
        <v>46347</v>
      </c>
      <c r="AH11" s="73">
        <f>AG11+1</f>
        <v>46348</v>
      </c>
      <c r="AI11" s="72"/>
      <c r="AJ11" s="72"/>
      <c r="AK11" s="72"/>
      <c r="AL11" s="72"/>
      <c r="AM11" s="72"/>
      <c r="AN11" s="73">
        <f>AH109+1</f>
        <v>46398</v>
      </c>
      <c r="AO11" s="73">
        <f t="shared" ref="AO11:AT11" si="3">AN11+1</f>
        <v>46399</v>
      </c>
      <c r="AP11" s="73">
        <f t="shared" si="3"/>
        <v>46400</v>
      </c>
      <c r="AQ11" s="73">
        <f t="shared" si="3"/>
        <v>46401</v>
      </c>
      <c r="AR11" s="73">
        <f t="shared" si="3"/>
        <v>46402</v>
      </c>
      <c r="AS11" s="73">
        <f t="shared" si="3"/>
        <v>46403</v>
      </c>
      <c r="AT11" s="73">
        <f t="shared" si="3"/>
        <v>46404</v>
      </c>
      <c r="AU11" s="72"/>
      <c r="AV11" s="72"/>
      <c r="AW11" s="72"/>
      <c r="AZ11" s="72"/>
      <c r="BA11" s="73">
        <f>AT109+1</f>
        <v>46454</v>
      </c>
      <c r="BB11" s="73">
        <f t="shared" ref="BB11" si="4">BA11+1</f>
        <v>46455</v>
      </c>
      <c r="BC11" s="73">
        <f>BB11+1</f>
        <v>46456</v>
      </c>
      <c r="BD11" s="73">
        <f>BC11+1</f>
        <v>46457</v>
      </c>
      <c r="BE11" s="73">
        <f>BD11+1</f>
        <v>46458</v>
      </c>
      <c r="BF11" s="73">
        <f>BE11+1</f>
        <v>46459</v>
      </c>
      <c r="BG11" s="73">
        <f>BF11+1</f>
        <v>46460</v>
      </c>
      <c r="BH11" s="72"/>
      <c r="BI11" s="72"/>
      <c r="BJ11" s="72"/>
      <c r="BK11" s="72"/>
      <c r="BL11" s="72"/>
      <c r="BM11" s="73">
        <f>BG109+1</f>
        <v>46510</v>
      </c>
      <c r="BN11" s="73">
        <f t="shared" ref="BN11:BS11" si="5">BM11+1</f>
        <v>46511</v>
      </c>
      <c r="BO11" s="73">
        <f t="shared" si="5"/>
        <v>46512</v>
      </c>
      <c r="BP11" s="73">
        <f t="shared" si="5"/>
        <v>46513</v>
      </c>
      <c r="BQ11" s="73">
        <f t="shared" si="5"/>
        <v>46514</v>
      </c>
      <c r="BR11" s="73">
        <f t="shared" si="5"/>
        <v>46515</v>
      </c>
      <c r="BS11" s="73">
        <f t="shared" si="5"/>
        <v>46516</v>
      </c>
      <c r="BT11" s="72"/>
      <c r="BU11" s="72"/>
      <c r="BV11" s="72"/>
      <c r="BY11" s="72"/>
      <c r="BZ11" s="73">
        <f>BS109+1</f>
        <v>46566</v>
      </c>
      <c r="CA11" s="73">
        <f t="shared" ref="CA11" si="6">BZ11+1</f>
        <v>46567</v>
      </c>
      <c r="CB11" s="73">
        <f>CA11+1</f>
        <v>46568</v>
      </c>
      <c r="CC11" s="73">
        <f>CB11+1</f>
        <v>46569</v>
      </c>
      <c r="CD11" s="73">
        <f>CC11+1</f>
        <v>46570</v>
      </c>
      <c r="CE11" s="73">
        <f>CD11+1</f>
        <v>46571</v>
      </c>
      <c r="CF11" s="73">
        <f>CE11+1</f>
        <v>46572</v>
      </c>
      <c r="CG11" s="72"/>
      <c r="CH11" s="72"/>
      <c r="CI11" s="72"/>
      <c r="CJ11" s="72"/>
      <c r="CK11" s="72"/>
      <c r="CL11" s="73">
        <f>CF109+1</f>
        <v>46622</v>
      </c>
      <c r="CM11" s="73">
        <f t="shared" ref="CM11" si="7">CL11+1</f>
        <v>46623</v>
      </c>
      <c r="CN11" s="73">
        <f t="shared" ref="CN11" si="8">CM11+1</f>
        <v>46624</v>
      </c>
      <c r="CO11" s="73">
        <f t="shared" ref="CO11" si="9">CN11+1</f>
        <v>46625</v>
      </c>
      <c r="CP11" s="73">
        <f t="shared" ref="CP11" si="10">CO11+1</f>
        <v>46626</v>
      </c>
      <c r="CQ11" s="73">
        <f t="shared" ref="CQ11" si="11">CP11+1</f>
        <v>46627</v>
      </c>
      <c r="CR11" s="73">
        <f t="shared" ref="CR11" si="12">CQ11+1</f>
        <v>46628</v>
      </c>
      <c r="CS11" s="72"/>
      <c r="CT11" s="72"/>
      <c r="CU11" s="72"/>
    </row>
    <row r="12" spans="2:99" ht="13.5" customHeight="1" collapsed="1" x14ac:dyDescent="0.15">
      <c r="B12" s="63" t="s">
        <v>19</v>
      </c>
      <c r="C12" s="98">
        <f>DATE($C10,$D10,1)</f>
        <v>46235</v>
      </c>
      <c r="D12" s="99"/>
      <c r="E12" s="99"/>
      <c r="F12" s="99"/>
      <c r="G12" s="99"/>
      <c r="H12" s="99"/>
      <c r="I12" s="99"/>
      <c r="J12" s="99"/>
      <c r="K12" s="100"/>
      <c r="L12" s="79"/>
      <c r="M12" s="9"/>
      <c r="N12" s="63" t="s">
        <v>19</v>
      </c>
      <c r="O12" s="98">
        <f>DATE($O10,$P10,1)</f>
        <v>46266</v>
      </c>
      <c r="P12" s="99"/>
      <c r="Q12" s="99"/>
      <c r="R12" s="99"/>
      <c r="S12" s="99"/>
      <c r="T12" s="99"/>
      <c r="U12" s="99"/>
      <c r="V12" s="99"/>
      <c r="W12" s="100"/>
      <c r="X12" s="79"/>
      <c r="AA12" s="63" t="s">
        <v>19</v>
      </c>
      <c r="AB12" s="98">
        <f>DATE($AB10,$AC10,1)</f>
        <v>46327</v>
      </c>
      <c r="AC12" s="99"/>
      <c r="AD12" s="99"/>
      <c r="AE12" s="99"/>
      <c r="AF12" s="99"/>
      <c r="AG12" s="99"/>
      <c r="AH12" s="99"/>
      <c r="AI12" s="99"/>
      <c r="AJ12" s="100"/>
      <c r="AK12" s="79"/>
      <c r="AL12" s="9"/>
      <c r="AM12" s="63" t="s">
        <v>19</v>
      </c>
      <c r="AN12" s="98">
        <f>DATE($AN10,$AO10,1)</f>
        <v>46388</v>
      </c>
      <c r="AO12" s="99"/>
      <c r="AP12" s="99"/>
      <c r="AQ12" s="99"/>
      <c r="AR12" s="99"/>
      <c r="AS12" s="99"/>
      <c r="AT12" s="99"/>
      <c r="AU12" s="99"/>
      <c r="AV12" s="100"/>
      <c r="AW12" s="79"/>
      <c r="AZ12" s="63" t="s">
        <v>19</v>
      </c>
      <c r="BA12" s="98">
        <f>DATE(BA10,BB10,1)</f>
        <v>46447</v>
      </c>
      <c r="BB12" s="99"/>
      <c r="BC12" s="99"/>
      <c r="BD12" s="99"/>
      <c r="BE12" s="99"/>
      <c r="BF12" s="99"/>
      <c r="BG12" s="99"/>
      <c r="BH12" s="99"/>
      <c r="BI12" s="100"/>
      <c r="BJ12" s="79"/>
      <c r="BK12" s="9"/>
      <c r="BL12" s="63" t="s">
        <v>19</v>
      </c>
      <c r="BM12" s="98">
        <f>DATE(BM10,BN10,1)</f>
        <v>46508</v>
      </c>
      <c r="BN12" s="99"/>
      <c r="BO12" s="99"/>
      <c r="BP12" s="99"/>
      <c r="BQ12" s="99"/>
      <c r="BR12" s="99"/>
      <c r="BS12" s="99"/>
      <c r="BT12" s="99"/>
      <c r="BU12" s="100"/>
      <c r="BV12" s="79"/>
      <c r="BY12" s="63" t="s">
        <v>19</v>
      </c>
      <c r="BZ12" s="98">
        <f>DATE(BZ10,CA10,1)</f>
        <v>46539</v>
      </c>
      <c r="CA12" s="99"/>
      <c r="CB12" s="99"/>
      <c r="CC12" s="99"/>
      <c r="CD12" s="99"/>
      <c r="CE12" s="99"/>
      <c r="CF12" s="99"/>
      <c r="CG12" s="99"/>
      <c r="CH12" s="100"/>
      <c r="CI12" s="79"/>
      <c r="CJ12" s="9"/>
      <c r="CK12" s="63" t="s">
        <v>19</v>
      </c>
      <c r="CL12" s="98">
        <f>DATE(CL10,CM10,1)</f>
        <v>46600</v>
      </c>
      <c r="CM12" s="99"/>
      <c r="CN12" s="99"/>
      <c r="CO12" s="99"/>
      <c r="CP12" s="99"/>
      <c r="CQ12" s="99"/>
      <c r="CR12" s="99"/>
      <c r="CS12" s="99"/>
      <c r="CT12" s="100"/>
      <c r="CU12" s="79"/>
    </row>
    <row r="13" spans="2:99" x14ac:dyDescent="0.15">
      <c r="B13" s="32" t="s">
        <v>20</v>
      </c>
      <c r="C13" s="81" t="str">
        <f>IF("月"=$K7,$F10,"")</f>
        <v/>
      </c>
      <c r="D13" s="82" t="str">
        <f>IF(C13="",IF("火"=$K7,$F10,""),C13+1)</f>
        <v/>
      </c>
      <c r="E13" s="82" t="str">
        <f>IF(D13="",IF("水"=$K7,$F10,""),D13+1)</f>
        <v/>
      </c>
      <c r="F13" s="82" t="str">
        <f>IF(E13="",IF("木"=$K7,$F10,""),E13+1)</f>
        <v/>
      </c>
      <c r="G13" s="82" t="str">
        <f>IF(F13="",IF("金"=$K7,$F10,""),F13+1)</f>
        <v/>
      </c>
      <c r="H13" s="82">
        <f>IF(G13="",IF("土"=$K7,$F10,""),G13+1)</f>
        <v>46235</v>
      </c>
      <c r="I13" s="82">
        <f>IF(H13="",IF("日"=$K7,$F10,""),H13+1)</f>
        <v>46236</v>
      </c>
      <c r="J13" s="30" t="s">
        <v>54</v>
      </c>
      <c r="K13" s="31">
        <f>+COUNTIFS(C14:I14,"土",C18:I18,"")+COUNTIFS(C14:I14,"日",C18:I18,"")+COUNTIFS(祝日,C11)+COUNTIFS(祝日,D11)+COUNTIFS(祝日,E11)+COUNTIFS(祝日,F11)+COUNTIFS(祝日,G11)</f>
        <v>2</v>
      </c>
      <c r="M13" s="9"/>
      <c r="N13" s="32" t="s">
        <v>20</v>
      </c>
      <c r="O13" s="28">
        <f>IF(I109&lt;$G$8,I109+1,"")</f>
        <v>46286</v>
      </c>
      <c r="P13" s="29">
        <f t="shared" ref="P13:U13" si="13">IF(O11&lt;$G$8,O13+1,"")</f>
        <v>46287</v>
      </c>
      <c r="Q13" s="29">
        <f t="shared" si="13"/>
        <v>46288</v>
      </c>
      <c r="R13" s="29">
        <f t="shared" si="13"/>
        <v>46289</v>
      </c>
      <c r="S13" s="29">
        <f t="shared" si="13"/>
        <v>46290</v>
      </c>
      <c r="T13" s="29">
        <f t="shared" si="13"/>
        <v>46291</v>
      </c>
      <c r="U13" s="29">
        <f t="shared" si="13"/>
        <v>46292</v>
      </c>
      <c r="V13" s="30" t="s">
        <v>54</v>
      </c>
      <c r="W13" s="31">
        <f>+COUNTIFS(O14:U14,"土",O18:U18,"")+COUNTIFS(O14:U14,"日",O18:U18,"")+COUNTIFS(祝日,O11)+COUNTIFS(祝日,P11)+COUNTIFS(祝日,Q11)+COUNTIFS(祝日,R11)+COUNTIFS(祝日,S11)</f>
        <v>3</v>
      </c>
      <c r="AA13" s="32" t="s">
        <v>20</v>
      </c>
      <c r="AB13" s="28">
        <f>IF(U109&lt;$G$8,U109+1,"")</f>
        <v>46342</v>
      </c>
      <c r="AC13" s="29">
        <f t="shared" ref="AC13:AH13" si="14">IF(AB11&lt;$G$8,AB13+1,"")</f>
        <v>46343</v>
      </c>
      <c r="AD13" s="29">
        <f t="shared" si="14"/>
        <v>46344</v>
      </c>
      <c r="AE13" s="29">
        <f t="shared" si="14"/>
        <v>46345</v>
      </c>
      <c r="AF13" s="29">
        <f t="shared" si="14"/>
        <v>46346</v>
      </c>
      <c r="AG13" s="29">
        <f t="shared" si="14"/>
        <v>46347</v>
      </c>
      <c r="AH13" s="29">
        <f t="shared" si="14"/>
        <v>46348</v>
      </c>
      <c r="AI13" s="30" t="s">
        <v>54</v>
      </c>
      <c r="AJ13" s="31">
        <f>+COUNTIFS(AB14:AH14,"土",AB18:AH18,"")+COUNTIFS(AB14:AH14,"日",AB18:AH18,"")+COUNTIFS(祝日,AB11)+COUNTIFS(祝日,AC11)+COUNTIFS(祝日,AD11)+COUNTIFS(祝日,AE11)+COUNTIFS(祝日,AF11)</f>
        <v>1</v>
      </c>
      <c r="AL13" s="9"/>
      <c r="AM13" s="32" t="s">
        <v>20</v>
      </c>
      <c r="AN13" s="28" t="str">
        <f>IF(AH109&lt;$G$8,AH109+1,"")</f>
        <v/>
      </c>
      <c r="AO13" s="29" t="str">
        <f t="shared" ref="AO13:AT13" si="15">IF(AN11&lt;$G$8,AN13+1,"")</f>
        <v/>
      </c>
      <c r="AP13" s="29" t="str">
        <f t="shared" si="15"/>
        <v/>
      </c>
      <c r="AQ13" s="29" t="str">
        <f t="shared" si="15"/>
        <v/>
      </c>
      <c r="AR13" s="29" t="str">
        <f t="shared" si="15"/>
        <v/>
      </c>
      <c r="AS13" s="29" t="str">
        <f t="shared" si="15"/>
        <v/>
      </c>
      <c r="AT13" s="29" t="str">
        <f t="shared" si="15"/>
        <v/>
      </c>
      <c r="AU13" s="30" t="s">
        <v>54</v>
      </c>
      <c r="AV13" s="31">
        <f>+COUNTIFS(AN14:AT14,"土",AN18:AT18,"")+COUNTIFS(AN14:AT14,"日",AN18:AT18,"")+COUNTIFS(祝日,AN11)+COUNTIFS(祝日,AO11)+COUNTIFS(祝日,AP11)+COUNTIFS(祝日,AQ11)+COUNTIFS(祝日,AR11)</f>
        <v>1</v>
      </c>
      <c r="AZ13" s="32" t="s">
        <v>20</v>
      </c>
      <c r="BA13" s="28" t="str">
        <f>IF(AT109&lt;$G$8,AT109+1,"")</f>
        <v/>
      </c>
      <c r="BB13" s="29" t="str">
        <f t="shared" ref="BB13:BG13" si="16">IF(BA11&lt;$G$8,BA13+1,"")</f>
        <v/>
      </c>
      <c r="BC13" s="29" t="str">
        <f t="shared" si="16"/>
        <v/>
      </c>
      <c r="BD13" s="29" t="str">
        <f t="shared" si="16"/>
        <v/>
      </c>
      <c r="BE13" s="29" t="str">
        <f t="shared" si="16"/>
        <v/>
      </c>
      <c r="BF13" s="29" t="str">
        <f t="shared" si="16"/>
        <v/>
      </c>
      <c r="BG13" s="29" t="str">
        <f t="shared" si="16"/>
        <v/>
      </c>
      <c r="BH13" s="30" t="s">
        <v>54</v>
      </c>
      <c r="BI13" s="31">
        <f>+COUNTIFS(BA14:BG14,"土",BA18:BG18,"")+COUNTIFS(BA14:BG14,"日",BA18:BG18,"")+COUNTIFS(祝日,BA11)+COUNTIFS(祝日,BB11)+COUNTIFS(祝日,BC11)+COUNTIFS(祝日,BD11)+COUNTIFS(祝日,BE11)</f>
        <v>0</v>
      </c>
      <c r="BK13" s="9"/>
      <c r="BL13" s="32" t="s">
        <v>20</v>
      </c>
      <c r="BM13" s="28" t="str">
        <f>IF(BG109&lt;$G$8,BG109+1,"")</f>
        <v/>
      </c>
      <c r="BN13" s="29" t="str">
        <f t="shared" ref="BN13:BS13" si="17">IF(BM11&lt;$G$8,BM13+1,"")</f>
        <v/>
      </c>
      <c r="BO13" s="29" t="str">
        <f t="shared" si="17"/>
        <v/>
      </c>
      <c r="BP13" s="29" t="str">
        <f t="shared" si="17"/>
        <v/>
      </c>
      <c r="BQ13" s="29" t="str">
        <f t="shared" si="17"/>
        <v/>
      </c>
      <c r="BR13" s="29" t="str">
        <f t="shared" si="17"/>
        <v/>
      </c>
      <c r="BS13" s="29" t="str">
        <f t="shared" si="17"/>
        <v/>
      </c>
      <c r="BT13" s="30" t="s">
        <v>54</v>
      </c>
      <c r="BU13" s="31">
        <f>+COUNTIFS(BM14:BS14,"土",BM18:BS18,"")+COUNTIFS(BM14:BS14,"日",BM18:BS18,"")+COUNTIFS(祝日,BM11)+COUNTIFS(祝日,BN11)+COUNTIFS(祝日,BO11)+COUNTIFS(祝日,BP11)+COUNTIFS(祝日,BQ11)</f>
        <v>3</v>
      </c>
      <c r="BY13" s="32" t="s">
        <v>20</v>
      </c>
      <c r="BZ13" s="28" t="str">
        <f>IF(BS109&lt;$G$8,BS109+1,"")</f>
        <v/>
      </c>
      <c r="CA13" s="29" t="str">
        <f t="shared" ref="CA13" si="18">IF(BZ11&lt;$G$8,BZ13+1,"")</f>
        <v/>
      </c>
      <c r="CB13" s="29" t="str">
        <f t="shared" ref="CB13" si="19">IF(CA11&lt;$G$8,CA13+1,"")</f>
        <v/>
      </c>
      <c r="CC13" s="29" t="str">
        <f t="shared" ref="CC13" si="20">IF(CB11&lt;$G$8,CB13+1,"")</f>
        <v/>
      </c>
      <c r="CD13" s="29" t="str">
        <f t="shared" ref="CD13" si="21">IF(CC11&lt;$G$8,CC13+1,"")</f>
        <v/>
      </c>
      <c r="CE13" s="29" t="str">
        <f t="shared" ref="CE13" si="22">IF(CD11&lt;$G$8,CD13+1,"")</f>
        <v/>
      </c>
      <c r="CF13" s="29" t="str">
        <f t="shared" ref="CF13" si="23">IF(CE11&lt;$G$8,CE13+1,"")</f>
        <v/>
      </c>
      <c r="CG13" s="30" t="s">
        <v>54</v>
      </c>
      <c r="CH13" s="31">
        <f>+COUNTIFS(BZ14:CF14,"土",BZ18:CF18,"")+COUNTIFS(BZ14:CF14,"日",BZ18:CF18,"")+COUNTIFS(祝日,BZ11)+COUNTIFS(祝日,CA11)+COUNTIFS(祝日,CB11)+COUNTIFS(祝日,CC11)+COUNTIFS(祝日,CD11)</f>
        <v>0</v>
      </c>
      <c r="CJ13" s="9"/>
      <c r="CK13" s="32" t="s">
        <v>20</v>
      </c>
      <c r="CL13" s="28" t="str">
        <f>IF(CF109&lt;$G$8,CF109+1,"")</f>
        <v/>
      </c>
      <c r="CM13" s="29" t="str">
        <f t="shared" ref="CM13" si="24">IF(CL11&lt;$G$8,CL13+1,"")</f>
        <v/>
      </c>
      <c r="CN13" s="29" t="str">
        <f t="shared" ref="CN13" si="25">IF(CM11&lt;$G$8,CM13+1,"")</f>
        <v/>
      </c>
      <c r="CO13" s="29" t="str">
        <f t="shared" ref="CO13" si="26">IF(CN11&lt;$G$8,CN13+1,"")</f>
        <v/>
      </c>
      <c r="CP13" s="29" t="str">
        <f t="shared" ref="CP13" si="27">IF(CO11&lt;$G$8,CO13+1,"")</f>
        <v/>
      </c>
      <c r="CQ13" s="29" t="str">
        <f t="shared" ref="CQ13" si="28">IF(CP11&lt;$G$8,CP13+1,"")</f>
        <v/>
      </c>
      <c r="CR13" s="29" t="str">
        <f t="shared" ref="CR13" si="29">IF(CQ11&lt;$G$8,CQ13+1,"")</f>
        <v/>
      </c>
      <c r="CS13" s="30" t="s">
        <v>54</v>
      </c>
      <c r="CT13" s="31">
        <f>+COUNTIFS(CL14:CR14,"土",CL18:CR18,"")+COUNTIFS(CL14:CR14,"日",CL18:CR18,"")+COUNTIFS(祝日,CL11)+COUNTIFS(祝日,CM11)+COUNTIFS(祝日,CN11)+COUNTIFS(祝日,CO11)+COUNTIFS(祝日,CP11)</f>
        <v>0</v>
      </c>
    </row>
    <row r="14" spans="2:99" x14ac:dyDescent="0.15">
      <c r="B14" s="32" t="s">
        <v>5</v>
      </c>
      <c r="C14" s="33" t="str">
        <f>IF(C13="","","月")</f>
        <v/>
      </c>
      <c r="D14" s="33" t="str">
        <f>IF(D13="","","火")</f>
        <v/>
      </c>
      <c r="E14" s="33" t="str">
        <f>IF(E13="","","水")</f>
        <v/>
      </c>
      <c r="F14" s="33" t="str">
        <f>IF(F13="","","木")</f>
        <v/>
      </c>
      <c r="G14" s="33" t="str">
        <f>IF(G13="","","金")</f>
        <v/>
      </c>
      <c r="H14" s="33" t="str">
        <f>IF(H13="","","土")</f>
        <v>土</v>
      </c>
      <c r="I14" s="33" t="str">
        <f>IF(I13="","","日")</f>
        <v>日</v>
      </c>
      <c r="J14" s="30" t="s">
        <v>16</v>
      </c>
      <c r="K14" s="31">
        <f>+COUNTIF(C18:I18,"夏休")+COUNTIF(C18:I18,"冬休")+COUNTIF(C18:I18,"中止")</f>
        <v>0</v>
      </c>
      <c r="L14" s="7">
        <f>+COUNTIF(H18:I18,"夏休")+COUNTIF(H18:I18,"冬休")+COUNTIF(H18:I18,"中止")</f>
        <v>0</v>
      </c>
      <c r="M14" s="9"/>
      <c r="N14" s="32" t="s">
        <v>5</v>
      </c>
      <c r="O14" s="33" t="str">
        <f>IF(O13="","","月")</f>
        <v>月</v>
      </c>
      <c r="P14" s="33" t="str">
        <f>IF(P13="","","火")</f>
        <v>火</v>
      </c>
      <c r="Q14" s="33" t="str">
        <f>IF(Q13="","","水")</f>
        <v>水</v>
      </c>
      <c r="R14" s="33" t="str">
        <f>IF(R13="","","木")</f>
        <v>木</v>
      </c>
      <c r="S14" s="33" t="str">
        <f>IF(S13="","","金")</f>
        <v>金</v>
      </c>
      <c r="T14" s="33" t="str">
        <f>IF(T13="","","土")</f>
        <v>土</v>
      </c>
      <c r="U14" s="33" t="str">
        <f>IF(U13="","","日")</f>
        <v>日</v>
      </c>
      <c r="V14" s="30" t="s">
        <v>16</v>
      </c>
      <c r="W14" s="31">
        <f>+COUNTIF(O18:U18,"夏休")+COUNTIF(O18:U18,"冬休")+COUNTIF(O18:U18,"中止")</f>
        <v>0</v>
      </c>
      <c r="X14" s="7">
        <f>+COUNTIF(T18:U18,"夏休")+COUNTIF(T18:U18,"冬休")+COUNTIF(T18:U18,"中止")</f>
        <v>0</v>
      </c>
      <c r="AA14" s="32" t="s">
        <v>5</v>
      </c>
      <c r="AB14" s="33" t="str">
        <f>IF(AB13="","","月")</f>
        <v>月</v>
      </c>
      <c r="AC14" s="33" t="str">
        <f>IF(AC13="","","火")</f>
        <v>火</v>
      </c>
      <c r="AD14" s="33" t="str">
        <f>IF(AD13="","","水")</f>
        <v>水</v>
      </c>
      <c r="AE14" s="33" t="str">
        <f>IF(AE13="","","木")</f>
        <v>木</v>
      </c>
      <c r="AF14" s="33" t="str">
        <f>IF(AF13="","","金")</f>
        <v>金</v>
      </c>
      <c r="AG14" s="33" t="str">
        <f>IF(AG13="","","土")</f>
        <v>土</v>
      </c>
      <c r="AH14" s="33" t="str">
        <f>IF(AH13="","","日")</f>
        <v>日</v>
      </c>
      <c r="AI14" s="30" t="s">
        <v>16</v>
      </c>
      <c r="AJ14" s="31">
        <f>+COUNTIF(AB18:AH18,"夏休")+COUNTIF(AB18:AH18,"冬休")+COUNTIF(AB18:AH18,"中止")</f>
        <v>0</v>
      </c>
      <c r="AK14" s="7">
        <f>+COUNTIF(AG18:AH18,"夏休")+COUNTIF(AG18:AH18,"冬休")+COUNTIF(AG18:AH18,"中止")</f>
        <v>0</v>
      </c>
      <c r="AL14" s="9"/>
      <c r="AM14" s="32" t="s">
        <v>5</v>
      </c>
      <c r="AN14" s="33" t="str">
        <f>IF(AN13="","","月")</f>
        <v/>
      </c>
      <c r="AO14" s="33" t="str">
        <f>IF(AO13="","","火")</f>
        <v/>
      </c>
      <c r="AP14" s="33" t="str">
        <f>IF(AP13="","","水")</f>
        <v/>
      </c>
      <c r="AQ14" s="33" t="str">
        <f>IF(AQ13="","","木")</f>
        <v/>
      </c>
      <c r="AR14" s="33" t="str">
        <f>IF(AR13="","","金")</f>
        <v/>
      </c>
      <c r="AS14" s="33" t="str">
        <f>IF(AS13="","","土")</f>
        <v/>
      </c>
      <c r="AT14" s="33" t="str">
        <f>IF(AT13="","","日")</f>
        <v/>
      </c>
      <c r="AU14" s="30" t="s">
        <v>16</v>
      </c>
      <c r="AV14" s="31">
        <f>+COUNTIF(AN18:AT18,"夏休")+COUNTIF(AN18:AT18,"冬休")+COUNTIF(AN18:AT18,"中止")</f>
        <v>0</v>
      </c>
      <c r="AW14" s="7">
        <f>+COUNTIF(AS18:AT18,"夏休")+COUNTIF(AS18:AT18,"冬休")+COUNTIF(AS18:AT18,"中止")</f>
        <v>0</v>
      </c>
      <c r="AZ14" s="32" t="s">
        <v>5</v>
      </c>
      <c r="BA14" s="33" t="str">
        <f>IF(BA13="","","月")</f>
        <v/>
      </c>
      <c r="BB14" s="33" t="str">
        <f>IF(BB13="","","火")</f>
        <v/>
      </c>
      <c r="BC14" s="33" t="str">
        <f>IF(BC13="","","水")</f>
        <v/>
      </c>
      <c r="BD14" s="33" t="str">
        <f>IF(BD13="","","木")</f>
        <v/>
      </c>
      <c r="BE14" s="33" t="str">
        <f>IF(BE13="","","金")</f>
        <v/>
      </c>
      <c r="BF14" s="33" t="str">
        <f>IF(BF13="","","土")</f>
        <v/>
      </c>
      <c r="BG14" s="33" t="str">
        <f>IF(BG13="","","日")</f>
        <v/>
      </c>
      <c r="BH14" s="30" t="s">
        <v>16</v>
      </c>
      <c r="BI14" s="31">
        <f>+COUNTIF(BA18:BG18,"夏休")+COUNTIF(BA18:BG18,"冬休")+COUNTIF(BA18:BG18,"中止")</f>
        <v>0</v>
      </c>
      <c r="BJ14" s="7">
        <f>+COUNTIF(BF18:BG18,"夏休")+COUNTIF(BF18:BG18,"冬休")+COUNTIF(BF18:BG18,"中止")</f>
        <v>0</v>
      </c>
      <c r="BK14" s="9"/>
      <c r="BL14" s="32" t="s">
        <v>5</v>
      </c>
      <c r="BM14" s="33" t="str">
        <f>IF(BM13="","","月")</f>
        <v/>
      </c>
      <c r="BN14" s="33" t="str">
        <f>IF(BN13="","","火")</f>
        <v/>
      </c>
      <c r="BO14" s="33" t="str">
        <f>IF(BO13="","","水")</f>
        <v/>
      </c>
      <c r="BP14" s="33" t="str">
        <f>IF(BP13="","","木")</f>
        <v/>
      </c>
      <c r="BQ14" s="33" t="str">
        <f>IF(BQ13="","","金")</f>
        <v/>
      </c>
      <c r="BR14" s="33" t="str">
        <f>IF(BR13="","","土")</f>
        <v/>
      </c>
      <c r="BS14" s="33" t="str">
        <f>IF(BS13="","","日")</f>
        <v/>
      </c>
      <c r="BT14" s="30" t="s">
        <v>16</v>
      </c>
      <c r="BU14" s="31">
        <f>+COUNTIF(BM18:BS18,"夏休")+COUNTIF(BM18:BS18,"冬休")+COUNTIF(BM18:BS18,"中止")</f>
        <v>0</v>
      </c>
      <c r="BV14" s="7">
        <f>+COUNTIF(BR18:BS18,"夏休")+COUNTIF(BR18:BS18,"冬休")+COUNTIF(BR18:BS18,"中止")</f>
        <v>0</v>
      </c>
      <c r="BY14" s="32" t="s">
        <v>5</v>
      </c>
      <c r="BZ14" s="33" t="str">
        <f>IF(BZ13="","","月")</f>
        <v/>
      </c>
      <c r="CA14" s="33" t="str">
        <f>IF(CA13="","","火")</f>
        <v/>
      </c>
      <c r="CB14" s="33" t="str">
        <f>IF(CB13="","","水")</f>
        <v/>
      </c>
      <c r="CC14" s="33" t="str">
        <f>IF(CC13="","","木")</f>
        <v/>
      </c>
      <c r="CD14" s="33" t="str">
        <f>IF(CD13="","","金")</f>
        <v/>
      </c>
      <c r="CE14" s="33" t="str">
        <f>IF(CE13="","","土")</f>
        <v/>
      </c>
      <c r="CF14" s="33" t="str">
        <f>IF(CF13="","","日")</f>
        <v/>
      </c>
      <c r="CG14" s="30" t="s">
        <v>16</v>
      </c>
      <c r="CH14" s="31">
        <f>+COUNTIF(BZ18:CF18,"夏休")+COUNTIF(BZ18:CF18,"冬休")+COUNTIF(BZ18:CF18,"中止")</f>
        <v>0</v>
      </c>
      <c r="CI14" s="7">
        <f>+COUNTIF(CE18:CF18,"夏休")+COUNTIF(CE18:CF18,"冬休")+COUNTIF(CE18:CF18,"中止")</f>
        <v>0</v>
      </c>
      <c r="CJ14" s="9"/>
      <c r="CK14" s="32" t="s">
        <v>5</v>
      </c>
      <c r="CL14" s="33" t="str">
        <f>IF(CL13="","","月")</f>
        <v/>
      </c>
      <c r="CM14" s="33" t="str">
        <f>IF(CM13="","","火")</f>
        <v/>
      </c>
      <c r="CN14" s="33" t="str">
        <f>IF(CN13="","","水")</f>
        <v/>
      </c>
      <c r="CO14" s="33" t="str">
        <f>IF(CO13="","","木")</f>
        <v/>
      </c>
      <c r="CP14" s="33" t="str">
        <f>IF(CP13="","","金")</f>
        <v/>
      </c>
      <c r="CQ14" s="33" t="str">
        <f>IF(CQ13="","","土")</f>
        <v/>
      </c>
      <c r="CR14" s="33" t="str">
        <f>IF(CR13="","","日")</f>
        <v/>
      </c>
      <c r="CS14" s="30" t="s">
        <v>16</v>
      </c>
      <c r="CT14" s="31">
        <f>+COUNTIF(CL18:CR18,"夏休")+COUNTIF(CL18:CR18,"冬休")+COUNTIF(CL18:CR18,"中止")</f>
        <v>0</v>
      </c>
      <c r="CU14" s="7">
        <f>+COUNTIF(CQ18:CR18,"夏休")+COUNTIF(CQ18:CR18,"冬休")+COUNTIF(CQ18:CR18,"中止")</f>
        <v>0</v>
      </c>
    </row>
    <row r="15" spans="2:99" ht="13.5" customHeight="1" x14ac:dyDescent="0.15">
      <c r="B15" s="104" t="s">
        <v>8</v>
      </c>
      <c r="C15" s="107"/>
      <c r="D15" s="101"/>
      <c r="E15" s="101"/>
      <c r="F15" s="101"/>
      <c r="G15" s="101"/>
      <c r="H15" s="101"/>
      <c r="I15" s="101"/>
      <c r="J15" s="34" t="s">
        <v>2</v>
      </c>
      <c r="K15" s="74">
        <f>COUNT(C13:I13)-K14</f>
        <v>2</v>
      </c>
      <c r="L15" s="80"/>
      <c r="M15" s="9"/>
      <c r="N15" s="104" t="s">
        <v>8</v>
      </c>
      <c r="O15" s="107"/>
      <c r="P15" s="101"/>
      <c r="Q15" s="101"/>
      <c r="R15" s="101"/>
      <c r="S15" s="101"/>
      <c r="T15" s="101"/>
      <c r="U15" s="101"/>
      <c r="V15" s="34" t="s">
        <v>2</v>
      </c>
      <c r="W15" s="74">
        <f>COUNT(O13:U13)-W14</f>
        <v>7</v>
      </c>
      <c r="X15" s="80"/>
      <c r="AA15" s="104" t="s">
        <v>8</v>
      </c>
      <c r="AB15" s="107"/>
      <c r="AC15" s="101"/>
      <c r="AD15" s="101"/>
      <c r="AE15" s="101"/>
      <c r="AF15" s="101"/>
      <c r="AG15" s="101"/>
      <c r="AH15" s="101"/>
      <c r="AI15" s="34" t="s">
        <v>2</v>
      </c>
      <c r="AJ15" s="74">
        <f>COUNT(AB13:AH13)-AJ14</f>
        <v>7</v>
      </c>
      <c r="AK15" s="80"/>
      <c r="AL15" s="9"/>
      <c r="AM15" s="104" t="s">
        <v>8</v>
      </c>
      <c r="AN15" s="107"/>
      <c r="AO15" s="101"/>
      <c r="AP15" s="101"/>
      <c r="AQ15" s="101"/>
      <c r="AR15" s="101"/>
      <c r="AS15" s="101"/>
      <c r="AT15" s="101"/>
      <c r="AU15" s="34" t="s">
        <v>2</v>
      </c>
      <c r="AV15" s="74">
        <f>COUNT(AN13:AT13)-AV14</f>
        <v>0</v>
      </c>
      <c r="AW15" s="80"/>
      <c r="AZ15" s="104" t="s">
        <v>8</v>
      </c>
      <c r="BA15" s="107"/>
      <c r="BB15" s="101"/>
      <c r="BC15" s="101"/>
      <c r="BD15" s="101"/>
      <c r="BE15" s="101"/>
      <c r="BF15" s="101"/>
      <c r="BG15" s="101"/>
      <c r="BH15" s="34" t="s">
        <v>2</v>
      </c>
      <c r="BI15" s="74">
        <f>COUNT(BA13:BG13)-BI14</f>
        <v>0</v>
      </c>
      <c r="BJ15" s="80"/>
      <c r="BK15" s="9"/>
      <c r="BL15" s="104" t="s">
        <v>8</v>
      </c>
      <c r="BM15" s="107"/>
      <c r="BN15" s="101"/>
      <c r="BO15" s="101"/>
      <c r="BP15" s="101"/>
      <c r="BQ15" s="101"/>
      <c r="BR15" s="101"/>
      <c r="BS15" s="101"/>
      <c r="BT15" s="34" t="s">
        <v>2</v>
      </c>
      <c r="BU15" s="74">
        <f>COUNT(BM13:BS13)-BU14</f>
        <v>0</v>
      </c>
      <c r="BV15" s="80"/>
      <c r="BY15" s="104" t="s">
        <v>8</v>
      </c>
      <c r="BZ15" s="107"/>
      <c r="CA15" s="101"/>
      <c r="CB15" s="101"/>
      <c r="CC15" s="101"/>
      <c r="CD15" s="101"/>
      <c r="CE15" s="101"/>
      <c r="CF15" s="101"/>
      <c r="CG15" s="34" t="s">
        <v>2</v>
      </c>
      <c r="CH15" s="74">
        <f>COUNT(BZ13:CF13)-CH14</f>
        <v>0</v>
      </c>
      <c r="CI15" s="80"/>
      <c r="CJ15" s="9"/>
      <c r="CK15" s="104" t="s">
        <v>8</v>
      </c>
      <c r="CL15" s="107"/>
      <c r="CM15" s="101"/>
      <c r="CN15" s="101"/>
      <c r="CO15" s="101"/>
      <c r="CP15" s="101"/>
      <c r="CQ15" s="101"/>
      <c r="CR15" s="101"/>
      <c r="CS15" s="34" t="s">
        <v>2</v>
      </c>
      <c r="CT15" s="74">
        <f>COUNT(CL13:CR13)-CT14</f>
        <v>0</v>
      </c>
      <c r="CU15" s="80"/>
    </row>
    <row r="16" spans="2:99" ht="13.5" customHeight="1" x14ac:dyDescent="0.15">
      <c r="B16" s="105"/>
      <c r="C16" s="108"/>
      <c r="D16" s="102"/>
      <c r="E16" s="102"/>
      <c r="F16" s="102"/>
      <c r="G16" s="102"/>
      <c r="H16" s="102"/>
      <c r="I16" s="102"/>
      <c r="J16" s="34" t="s">
        <v>6</v>
      </c>
      <c r="K16" s="36">
        <f>+COUNTIF(C19:I19,"休")</f>
        <v>0</v>
      </c>
      <c r="M16" s="37"/>
      <c r="N16" s="105"/>
      <c r="O16" s="108"/>
      <c r="P16" s="102"/>
      <c r="Q16" s="102"/>
      <c r="R16" s="102"/>
      <c r="S16" s="102"/>
      <c r="T16" s="102"/>
      <c r="U16" s="102"/>
      <c r="V16" s="34" t="s">
        <v>6</v>
      </c>
      <c r="W16" s="36">
        <f>+COUNTIF(O19:U19,"休")</f>
        <v>0</v>
      </c>
      <c r="AA16" s="105"/>
      <c r="AB16" s="108"/>
      <c r="AC16" s="102"/>
      <c r="AD16" s="102"/>
      <c r="AE16" s="102"/>
      <c r="AF16" s="102"/>
      <c r="AG16" s="102"/>
      <c r="AH16" s="102"/>
      <c r="AI16" s="34" t="s">
        <v>6</v>
      </c>
      <c r="AJ16" s="36">
        <f>+COUNTIF(AB19:AH19,"休")</f>
        <v>0</v>
      </c>
      <c r="AL16" s="37"/>
      <c r="AM16" s="105"/>
      <c r="AN16" s="108"/>
      <c r="AO16" s="102"/>
      <c r="AP16" s="102"/>
      <c r="AQ16" s="102"/>
      <c r="AR16" s="102"/>
      <c r="AS16" s="102"/>
      <c r="AT16" s="102"/>
      <c r="AU16" s="34" t="s">
        <v>6</v>
      </c>
      <c r="AV16" s="36">
        <f>+COUNTIF(AN19:AT19,"休")</f>
        <v>0</v>
      </c>
      <c r="AZ16" s="105"/>
      <c r="BA16" s="108"/>
      <c r="BB16" s="102"/>
      <c r="BC16" s="102"/>
      <c r="BD16" s="102"/>
      <c r="BE16" s="102"/>
      <c r="BF16" s="102"/>
      <c r="BG16" s="102"/>
      <c r="BH16" s="34" t="s">
        <v>6</v>
      </c>
      <c r="BI16" s="36">
        <f>+COUNTIF(BA19:BG19,"休")</f>
        <v>0</v>
      </c>
      <c r="BK16" s="37"/>
      <c r="BL16" s="105"/>
      <c r="BM16" s="108"/>
      <c r="BN16" s="102"/>
      <c r="BO16" s="102"/>
      <c r="BP16" s="102"/>
      <c r="BQ16" s="102"/>
      <c r="BR16" s="102"/>
      <c r="BS16" s="102"/>
      <c r="BT16" s="34" t="s">
        <v>6</v>
      </c>
      <c r="BU16" s="36">
        <f>+COUNTIF(BM19:BS19,"休")</f>
        <v>0</v>
      </c>
      <c r="BY16" s="105"/>
      <c r="BZ16" s="108"/>
      <c r="CA16" s="102"/>
      <c r="CB16" s="102"/>
      <c r="CC16" s="102"/>
      <c r="CD16" s="102"/>
      <c r="CE16" s="102"/>
      <c r="CF16" s="102"/>
      <c r="CG16" s="34" t="s">
        <v>6</v>
      </c>
      <c r="CH16" s="36">
        <f>+COUNTIF(BZ19:CF19,"休")</f>
        <v>0</v>
      </c>
      <c r="CJ16" s="37"/>
      <c r="CK16" s="105"/>
      <c r="CL16" s="108"/>
      <c r="CM16" s="102"/>
      <c r="CN16" s="102"/>
      <c r="CO16" s="102"/>
      <c r="CP16" s="102"/>
      <c r="CQ16" s="102"/>
      <c r="CR16" s="102"/>
      <c r="CS16" s="34" t="s">
        <v>6</v>
      </c>
      <c r="CT16" s="36">
        <f>+COUNTIF(CL19:CR19,"休")</f>
        <v>0</v>
      </c>
    </row>
    <row r="17" spans="2:99" ht="13.5" customHeight="1" x14ac:dyDescent="0.15">
      <c r="B17" s="106"/>
      <c r="C17" s="109"/>
      <c r="D17" s="103"/>
      <c r="E17" s="103"/>
      <c r="F17" s="103"/>
      <c r="G17" s="103"/>
      <c r="H17" s="103"/>
      <c r="I17" s="103"/>
      <c r="J17" s="34" t="s">
        <v>9</v>
      </c>
      <c r="K17" s="38">
        <f>+K16/K15</f>
        <v>0</v>
      </c>
      <c r="L17" s="52"/>
      <c r="M17" s="9"/>
      <c r="N17" s="106"/>
      <c r="O17" s="109"/>
      <c r="P17" s="103"/>
      <c r="Q17" s="103"/>
      <c r="R17" s="103"/>
      <c r="S17" s="103"/>
      <c r="T17" s="103"/>
      <c r="U17" s="103"/>
      <c r="V17" s="34" t="s">
        <v>9</v>
      </c>
      <c r="W17" s="38">
        <f>+W16/W15</f>
        <v>0</v>
      </c>
      <c r="X17" s="52"/>
      <c r="AA17" s="106"/>
      <c r="AB17" s="109"/>
      <c r="AC17" s="103"/>
      <c r="AD17" s="103"/>
      <c r="AE17" s="103"/>
      <c r="AF17" s="103"/>
      <c r="AG17" s="103"/>
      <c r="AH17" s="103"/>
      <c r="AI17" s="34" t="s">
        <v>9</v>
      </c>
      <c r="AJ17" s="38">
        <f>+AJ16/AJ15</f>
        <v>0</v>
      </c>
      <c r="AK17" s="52"/>
      <c r="AL17" s="9"/>
      <c r="AM17" s="106"/>
      <c r="AN17" s="109"/>
      <c r="AO17" s="103"/>
      <c r="AP17" s="103"/>
      <c r="AQ17" s="103"/>
      <c r="AR17" s="103"/>
      <c r="AS17" s="103"/>
      <c r="AT17" s="103"/>
      <c r="AU17" s="34" t="s">
        <v>9</v>
      </c>
      <c r="AV17" s="38" t="e">
        <f>+AV16/AV15</f>
        <v>#DIV/0!</v>
      </c>
      <c r="AW17" s="52"/>
      <c r="AZ17" s="106"/>
      <c r="BA17" s="109"/>
      <c r="BB17" s="103"/>
      <c r="BC17" s="103"/>
      <c r="BD17" s="103"/>
      <c r="BE17" s="103"/>
      <c r="BF17" s="103"/>
      <c r="BG17" s="103"/>
      <c r="BH17" s="34" t="s">
        <v>9</v>
      </c>
      <c r="BI17" s="38" t="e">
        <f>+BI16/BI15</f>
        <v>#DIV/0!</v>
      </c>
      <c r="BJ17" s="52"/>
      <c r="BK17" s="9"/>
      <c r="BL17" s="106"/>
      <c r="BM17" s="109"/>
      <c r="BN17" s="103"/>
      <c r="BO17" s="103"/>
      <c r="BP17" s="103"/>
      <c r="BQ17" s="103"/>
      <c r="BR17" s="103"/>
      <c r="BS17" s="103"/>
      <c r="BT17" s="34" t="s">
        <v>9</v>
      </c>
      <c r="BU17" s="75" t="e">
        <f>+BU16/BU15</f>
        <v>#DIV/0!</v>
      </c>
      <c r="BV17" s="52"/>
      <c r="BY17" s="106"/>
      <c r="BZ17" s="109"/>
      <c r="CA17" s="103"/>
      <c r="CB17" s="103"/>
      <c r="CC17" s="103"/>
      <c r="CD17" s="103"/>
      <c r="CE17" s="103"/>
      <c r="CF17" s="103"/>
      <c r="CG17" s="34" t="s">
        <v>9</v>
      </c>
      <c r="CH17" s="38" t="e">
        <f>+CH16/CH15</f>
        <v>#DIV/0!</v>
      </c>
      <c r="CI17" s="52"/>
      <c r="CJ17" s="9"/>
      <c r="CK17" s="106"/>
      <c r="CL17" s="109"/>
      <c r="CM17" s="103"/>
      <c r="CN17" s="103"/>
      <c r="CO17" s="103"/>
      <c r="CP17" s="103"/>
      <c r="CQ17" s="103"/>
      <c r="CR17" s="103"/>
      <c r="CS17" s="34" t="s">
        <v>9</v>
      </c>
      <c r="CT17" s="75" t="e">
        <f>+CT16/CT15</f>
        <v>#DIV/0!</v>
      </c>
      <c r="CU17" s="52"/>
    </row>
    <row r="18" spans="2:99" x14ac:dyDescent="0.15">
      <c r="B18" s="39" t="s">
        <v>15</v>
      </c>
      <c r="C18" s="2"/>
      <c r="D18" s="2"/>
      <c r="E18" s="2"/>
      <c r="F18" s="2"/>
      <c r="G18" s="2"/>
      <c r="H18" s="2"/>
      <c r="I18" s="2"/>
      <c r="J18" s="34" t="s">
        <v>10</v>
      </c>
      <c r="K18" s="36">
        <f>+COUNTIF(C20:I20,"*休")</f>
        <v>0</v>
      </c>
      <c r="M18" s="9"/>
      <c r="N18" s="39" t="s">
        <v>15</v>
      </c>
      <c r="O18" s="2"/>
      <c r="P18" s="2"/>
      <c r="Q18" s="2"/>
      <c r="R18" s="2"/>
      <c r="S18" s="2"/>
      <c r="T18" s="2"/>
      <c r="U18" s="2" t="s">
        <v>53</v>
      </c>
      <c r="V18" s="34" t="s">
        <v>10</v>
      </c>
      <c r="W18" s="36">
        <f>+COUNTIF(O20:U20,"*休")</f>
        <v>0</v>
      </c>
      <c r="AA18" s="39" t="s">
        <v>15</v>
      </c>
      <c r="AB18" s="2"/>
      <c r="AC18" s="2" t="s">
        <v>53</v>
      </c>
      <c r="AD18" s="2"/>
      <c r="AE18" s="2"/>
      <c r="AF18" s="2"/>
      <c r="AG18" s="2"/>
      <c r="AH18" s="2" t="s">
        <v>53</v>
      </c>
      <c r="AI18" s="34" t="s">
        <v>10</v>
      </c>
      <c r="AJ18" s="36">
        <f>+COUNTIF(AB20:AH20,"*休")</f>
        <v>0</v>
      </c>
      <c r="AL18" s="9"/>
      <c r="AM18" s="39" t="s">
        <v>15</v>
      </c>
      <c r="AN18" s="2"/>
      <c r="AO18" s="2" t="s">
        <v>53</v>
      </c>
      <c r="AP18" s="2"/>
      <c r="AQ18" s="2"/>
      <c r="AR18" s="2"/>
      <c r="AS18" s="2"/>
      <c r="AT18" s="2" t="s">
        <v>53</v>
      </c>
      <c r="AU18" s="34" t="s">
        <v>10</v>
      </c>
      <c r="AV18" s="36">
        <f>+COUNTIF(AN20:AT20,"*休")</f>
        <v>0</v>
      </c>
      <c r="AZ18" s="39" t="s">
        <v>15</v>
      </c>
      <c r="BA18" s="2"/>
      <c r="BB18" s="2" t="s">
        <v>53</v>
      </c>
      <c r="BC18" s="2"/>
      <c r="BD18" s="2"/>
      <c r="BE18" s="2"/>
      <c r="BF18" s="2"/>
      <c r="BG18" s="2" t="s">
        <v>53</v>
      </c>
      <c r="BH18" s="34" t="s">
        <v>10</v>
      </c>
      <c r="BI18" s="36">
        <f>+COUNTIF(BA20:BG20,"*休")</f>
        <v>0</v>
      </c>
      <c r="BK18" s="9"/>
      <c r="BL18" s="39" t="s">
        <v>15</v>
      </c>
      <c r="BM18" s="2"/>
      <c r="BN18" s="2" t="s">
        <v>53</v>
      </c>
      <c r="BO18" s="2"/>
      <c r="BP18" s="2"/>
      <c r="BQ18" s="2"/>
      <c r="BR18" s="2"/>
      <c r="BS18" s="2" t="s">
        <v>53</v>
      </c>
      <c r="BT18" s="34" t="s">
        <v>10</v>
      </c>
      <c r="BU18" s="36">
        <f>+COUNTIF(BM20:BS20,"*休")</f>
        <v>0</v>
      </c>
      <c r="BY18" s="39" t="s">
        <v>15</v>
      </c>
      <c r="BZ18" s="2"/>
      <c r="CA18" s="2" t="s">
        <v>53</v>
      </c>
      <c r="CB18" s="2"/>
      <c r="CC18" s="2"/>
      <c r="CD18" s="2"/>
      <c r="CE18" s="2"/>
      <c r="CF18" s="2" t="s">
        <v>53</v>
      </c>
      <c r="CG18" s="34" t="s">
        <v>10</v>
      </c>
      <c r="CH18" s="36">
        <f>+COUNTIF(BZ20:CF20,"*休")</f>
        <v>0</v>
      </c>
      <c r="CJ18" s="9"/>
      <c r="CK18" s="39" t="s">
        <v>15</v>
      </c>
      <c r="CL18" s="2"/>
      <c r="CM18" s="2" t="s">
        <v>53</v>
      </c>
      <c r="CN18" s="2"/>
      <c r="CO18" s="2"/>
      <c r="CP18" s="2"/>
      <c r="CQ18" s="2"/>
      <c r="CR18" s="2" t="s">
        <v>53</v>
      </c>
      <c r="CS18" s="34" t="s">
        <v>10</v>
      </c>
      <c r="CT18" s="36">
        <f>+COUNTIF(CL20:CR20,"*休")</f>
        <v>0</v>
      </c>
    </row>
    <row r="19" spans="2:99" x14ac:dyDescent="0.15">
      <c r="B19" s="32" t="s">
        <v>0</v>
      </c>
      <c r="C19" s="2"/>
      <c r="D19" s="2"/>
      <c r="E19" s="2"/>
      <c r="F19" s="2"/>
      <c r="G19" s="2"/>
      <c r="H19" s="2"/>
      <c r="I19" s="2"/>
      <c r="J19" s="40" t="s">
        <v>4</v>
      </c>
      <c r="K19" s="41">
        <f>+K18/K15</f>
        <v>0</v>
      </c>
      <c r="L19" s="52"/>
      <c r="M19" s="9"/>
      <c r="N19" s="32" t="s">
        <v>0</v>
      </c>
      <c r="O19" s="2"/>
      <c r="P19" s="2" t="s">
        <v>53</v>
      </c>
      <c r="Q19" s="2"/>
      <c r="R19" s="2"/>
      <c r="S19" s="2"/>
      <c r="T19" s="2"/>
      <c r="U19" s="2" t="s">
        <v>53</v>
      </c>
      <c r="V19" s="40" t="s">
        <v>4</v>
      </c>
      <c r="W19" s="41">
        <f>+W18/W15</f>
        <v>0</v>
      </c>
      <c r="X19" s="52"/>
      <c r="AA19" s="32" t="s">
        <v>0</v>
      </c>
      <c r="AB19" s="2"/>
      <c r="AC19" s="2" t="s">
        <v>53</v>
      </c>
      <c r="AD19" s="2"/>
      <c r="AE19" s="2"/>
      <c r="AF19" s="2"/>
      <c r="AG19" s="2"/>
      <c r="AH19" s="2" t="s">
        <v>53</v>
      </c>
      <c r="AI19" s="40" t="s">
        <v>4</v>
      </c>
      <c r="AJ19" s="41">
        <f>+AJ18/AJ15</f>
        <v>0</v>
      </c>
      <c r="AK19" s="52"/>
      <c r="AL19" s="9"/>
      <c r="AM19" s="32" t="s">
        <v>0</v>
      </c>
      <c r="AN19" s="2"/>
      <c r="AO19" s="2" t="s">
        <v>53</v>
      </c>
      <c r="AP19" s="2"/>
      <c r="AQ19" s="2"/>
      <c r="AR19" s="2"/>
      <c r="AS19" s="2"/>
      <c r="AT19" s="2" t="s">
        <v>53</v>
      </c>
      <c r="AU19" s="40" t="s">
        <v>4</v>
      </c>
      <c r="AV19" s="41" t="e">
        <f>+AV18/AV15</f>
        <v>#DIV/0!</v>
      </c>
      <c r="AW19" s="52"/>
      <c r="AZ19" s="32" t="s">
        <v>0</v>
      </c>
      <c r="BA19" s="2"/>
      <c r="BB19" s="2" t="s">
        <v>53</v>
      </c>
      <c r="BC19" s="2"/>
      <c r="BD19" s="2"/>
      <c r="BE19" s="2"/>
      <c r="BF19" s="2"/>
      <c r="BG19" s="2" t="s">
        <v>53</v>
      </c>
      <c r="BH19" s="40" t="s">
        <v>4</v>
      </c>
      <c r="BI19" s="41" t="e">
        <f>+BI18/BI15</f>
        <v>#DIV/0!</v>
      </c>
      <c r="BJ19" s="52"/>
      <c r="BK19" s="9"/>
      <c r="BL19" s="32" t="s">
        <v>0</v>
      </c>
      <c r="BM19" s="2"/>
      <c r="BN19" s="2" t="s">
        <v>53</v>
      </c>
      <c r="BO19" s="2"/>
      <c r="BP19" s="2"/>
      <c r="BQ19" s="2"/>
      <c r="BR19" s="2"/>
      <c r="BS19" s="2" t="s">
        <v>53</v>
      </c>
      <c r="BT19" s="40" t="s">
        <v>4</v>
      </c>
      <c r="BU19" s="41" t="e">
        <f>+BU18/BU15</f>
        <v>#DIV/0!</v>
      </c>
      <c r="BV19" s="52"/>
      <c r="BY19" s="32" t="s">
        <v>0</v>
      </c>
      <c r="BZ19" s="2"/>
      <c r="CA19" s="2" t="s">
        <v>53</v>
      </c>
      <c r="CB19" s="2"/>
      <c r="CC19" s="2"/>
      <c r="CD19" s="2"/>
      <c r="CE19" s="2"/>
      <c r="CF19" s="2" t="s">
        <v>53</v>
      </c>
      <c r="CG19" s="40" t="s">
        <v>4</v>
      </c>
      <c r="CH19" s="41" t="e">
        <f>+CH18/CH15</f>
        <v>#DIV/0!</v>
      </c>
      <c r="CI19" s="52"/>
      <c r="CJ19" s="9"/>
      <c r="CK19" s="32" t="s">
        <v>0</v>
      </c>
      <c r="CL19" s="2"/>
      <c r="CM19" s="2" t="s">
        <v>53</v>
      </c>
      <c r="CN19" s="2"/>
      <c r="CO19" s="2"/>
      <c r="CP19" s="2"/>
      <c r="CQ19" s="2"/>
      <c r="CR19" s="2" t="s">
        <v>53</v>
      </c>
      <c r="CS19" s="40" t="s">
        <v>4</v>
      </c>
      <c r="CT19" s="41" t="e">
        <f>+CT18/CT15</f>
        <v>#DIV/0!</v>
      </c>
      <c r="CU19" s="52"/>
    </row>
    <row r="20" spans="2:99" x14ac:dyDescent="0.15">
      <c r="B20" s="42" t="s">
        <v>7</v>
      </c>
      <c r="C20" s="56"/>
      <c r="D20" s="56"/>
      <c r="E20" s="56"/>
      <c r="F20" s="56"/>
      <c r="G20" s="56"/>
      <c r="H20" s="56"/>
      <c r="I20" s="56"/>
      <c r="J20" s="76" t="s">
        <v>55</v>
      </c>
      <c r="K20" s="44" t="str">
        <f>IF(H21="","OK",_xlfn.IFS(H19=I19="休","OK",K18&gt;=2,"OK",K18&gt;=2-L14,"OK",K18&lt;2,"NG"))</f>
        <v>NG</v>
      </c>
      <c r="L20" s="52"/>
      <c r="M20" s="37"/>
      <c r="N20" s="42" t="s">
        <v>7</v>
      </c>
      <c r="O20" s="56"/>
      <c r="P20" s="56"/>
      <c r="Q20" s="56"/>
      <c r="R20" s="56"/>
      <c r="S20" s="56"/>
      <c r="T20" s="56"/>
      <c r="U20" s="56"/>
      <c r="V20" s="76" t="s">
        <v>55</v>
      </c>
      <c r="W20" s="44" t="str">
        <f>IF(T21="","OK",_xlfn.IFS(T19=U19="休","OK",W18&gt;=2,"OK",W18&gt;=2-X14,"OK",W18&lt;2,"NG"))</f>
        <v>NG</v>
      </c>
      <c r="X20" s="52"/>
      <c r="AA20" s="42" t="s">
        <v>7</v>
      </c>
      <c r="AB20" s="56"/>
      <c r="AC20" s="56"/>
      <c r="AD20" s="56"/>
      <c r="AE20" s="56"/>
      <c r="AF20" s="56"/>
      <c r="AG20" s="56"/>
      <c r="AH20" s="56"/>
      <c r="AI20" s="76" t="s">
        <v>55</v>
      </c>
      <c r="AJ20" s="44" t="str">
        <f>IF(AG21="","OK",_xlfn.IFS(AG19=AH19="休","OK",AJ18&gt;=2,"OK",AJ18&gt;=2-AK14,"OK",AJ18&lt;2,"NG"))</f>
        <v>NG</v>
      </c>
      <c r="AK20" s="52"/>
      <c r="AL20" s="37"/>
      <c r="AM20" s="42" t="s">
        <v>7</v>
      </c>
      <c r="AN20" s="56"/>
      <c r="AO20" s="56"/>
      <c r="AP20" s="56"/>
      <c r="AQ20" s="56"/>
      <c r="AR20" s="56"/>
      <c r="AS20" s="56"/>
      <c r="AT20" s="56"/>
      <c r="AU20" s="76" t="s">
        <v>55</v>
      </c>
      <c r="AV20" s="44" t="str">
        <f>IF(AS21="","OK",_xlfn.IFS(AS19=AT19="休","OK",AV18&gt;=2,"OK",AV18&gt;=2-AW14,"OK",AV18&lt;2,"NG"))</f>
        <v>OK</v>
      </c>
      <c r="AW20" s="52"/>
      <c r="AZ20" s="42" t="s">
        <v>7</v>
      </c>
      <c r="BA20" s="56"/>
      <c r="BB20" s="56"/>
      <c r="BC20" s="56"/>
      <c r="BD20" s="56"/>
      <c r="BE20" s="56"/>
      <c r="BF20" s="56"/>
      <c r="BG20" s="56"/>
      <c r="BH20" s="76" t="s">
        <v>55</v>
      </c>
      <c r="BI20" s="44" t="str">
        <f>IF(BF21="","OK",_xlfn.IFS(BF19=BG19="休","OK",BI18&gt;=2,"OK",BI18&gt;=2-BJ14,"OK",BI18&lt;2,"NG"))</f>
        <v>OK</v>
      </c>
      <c r="BJ20" s="52"/>
      <c r="BK20" s="37"/>
      <c r="BL20" s="42" t="s">
        <v>7</v>
      </c>
      <c r="BM20" s="56"/>
      <c r="BN20" s="56"/>
      <c r="BO20" s="56"/>
      <c r="BP20" s="56"/>
      <c r="BQ20" s="56"/>
      <c r="BR20" s="56"/>
      <c r="BS20" s="56"/>
      <c r="BT20" s="76" t="s">
        <v>55</v>
      </c>
      <c r="BU20" s="44" t="str">
        <f>IF(BR21="","OK",_xlfn.IFS(BR19=BS19="休","OK",BU18&gt;=2,"OK",BU18&gt;=2-BV14,"OK",BU18&lt;2,"NG"))</f>
        <v>OK</v>
      </c>
      <c r="BV20" s="52"/>
      <c r="BY20" s="42" t="s">
        <v>7</v>
      </c>
      <c r="BZ20" s="56"/>
      <c r="CA20" s="56"/>
      <c r="CB20" s="56"/>
      <c r="CC20" s="56"/>
      <c r="CD20" s="56"/>
      <c r="CE20" s="56"/>
      <c r="CF20" s="56"/>
      <c r="CG20" s="76" t="s">
        <v>55</v>
      </c>
      <c r="CH20" s="44" t="str">
        <f>IF(CE21="","OK",_xlfn.IFS(CE19=CF19="休","OK",CH18&gt;=2,"OK",CH18&gt;=2-CI14,"OK",CH18&lt;2,"NG"))</f>
        <v>OK</v>
      </c>
      <c r="CI20" s="52"/>
      <c r="CJ20" s="37"/>
      <c r="CK20" s="42" t="s">
        <v>7</v>
      </c>
      <c r="CL20" s="56"/>
      <c r="CM20" s="56"/>
      <c r="CN20" s="56"/>
      <c r="CO20" s="56"/>
      <c r="CP20" s="56"/>
      <c r="CQ20" s="56"/>
      <c r="CR20" s="56"/>
      <c r="CS20" s="76" t="s">
        <v>55</v>
      </c>
      <c r="CT20" s="44" t="str">
        <f>IF(CQ21="","OK",_xlfn.IFS(CQ19=CR19="休","OK",CT18&gt;=2,"OK",CT18&gt;=2-CU14,"OK",CT18&lt;2,"NG"))</f>
        <v>OK</v>
      </c>
      <c r="CU20" s="52"/>
    </row>
    <row r="21" spans="2:99" hidden="1" outlineLevel="1" x14ac:dyDescent="0.15">
      <c r="C21" s="77" t="str">
        <f>IF(C13="","",IF(C18="","通常",IF(C18="　","通常",C18)))</f>
        <v/>
      </c>
      <c r="D21" s="77" t="str">
        <f t="shared" ref="D21:I21" si="30">IF(D13="","",IF(D18="","通常",IF(D18="　","通常",D18)))</f>
        <v/>
      </c>
      <c r="E21" s="77" t="str">
        <f t="shared" si="30"/>
        <v/>
      </c>
      <c r="F21" s="77" t="str">
        <f t="shared" si="30"/>
        <v/>
      </c>
      <c r="G21" s="77" t="str">
        <f t="shared" si="30"/>
        <v/>
      </c>
      <c r="H21" s="77" t="str">
        <f t="shared" si="30"/>
        <v>通常</v>
      </c>
      <c r="I21" s="77" t="str">
        <f t="shared" si="30"/>
        <v>通常</v>
      </c>
      <c r="J21" s="78"/>
      <c r="K21" s="52"/>
      <c r="L21" s="52"/>
      <c r="M21" s="37"/>
      <c r="O21" s="77" t="str">
        <f>IF(O13="","",IF(O18="","通常",IF(O18="　","通常",O18)))</f>
        <v>通常</v>
      </c>
      <c r="P21" s="77" t="str">
        <f t="shared" ref="P21:U21" si="31">IF(P13="","",IF(P18="","通常",IF(P18="　","通常",P18)))</f>
        <v>通常</v>
      </c>
      <c r="Q21" s="77" t="str">
        <f t="shared" si="31"/>
        <v>通常</v>
      </c>
      <c r="R21" s="77" t="str">
        <f t="shared" si="31"/>
        <v>通常</v>
      </c>
      <c r="S21" s="77" t="str">
        <f t="shared" si="31"/>
        <v>通常</v>
      </c>
      <c r="T21" s="77" t="str">
        <f t="shared" si="31"/>
        <v>通常</v>
      </c>
      <c r="U21" s="77" t="str">
        <f t="shared" si="31"/>
        <v>通常</v>
      </c>
      <c r="V21" s="78"/>
      <c r="W21" s="52"/>
      <c r="X21" s="52"/>
      <c r="AB21" s="77" t="str">
        <f>IF(AB13="","",IF(AB18="","通常",IF(AB18="　","通常",AB18)))</f>
        <v>通常</v>
      </c>
      <c r="AC21" s="77" t="str">
        <f t="shared" ref="AC21:AH21" si="32">IF(AC13="","",IF(AC18="","通常",IF(AC18="　","通常",AC18)))</f>
        <v>通常</v>
      </c>
      <c r="AD21" s="77" t="str">
        <f t="shared" si="32"/>
        <v>通常</v>
      </c>
      <c r="AE21" s="77" t="str">
        <f t="shared" si="32"/>
        <v>通常</v>
      </c>
      <c r="AF21" s="77" t="str">
        <f t="shared" si="32"/>
        <v>通常</v>
      </c>
      <c r="AG21" s="77" t="str">
        <f t="shared" si="32"/>
        <v>通常</v>
      </c>
      <c r="AH21" s="77" t="str">
        <f t="shared" si="32"/>
        <v>通常</v>
      </c>
      <c r="AI21" s="78"/>
      <c r="AJ21" s="52"/>
      <c r="AK21" s="52"/>
      <c r="AL21" s="37"/>
      <c r="AN21" s="77" t="str">
        <f>IF(AN13="","",IF(AN18="","通常",IF(AN18="　","通常",AN18)))</f>
        <v/>
      </c>
      <c r="AO21" s="77" t="str">
        <f t="shared" ref="AO21:AT21" si="33">IF(AO13="","",IF(AO18="","通常",IF(AO18="　","通常",AO18)))</f>
        <v/>
      </c>
      <c r="AP21" s="77" t="str">
        <f t="shared" si="33"/>
        <v/>
      </c>
      <c r="AQ21" s="77" t="str">
        <f t="shared" si="33"/>
        <v/>
      </c>
      <c r="AR21" s="77" t="str">
        <f t="shared" si="33"/>
        <v/>
      </c>
      <c r="AS21" s="77" t="str">
        <f t="shared" si="33"/>
        <v/>
      </c>
      <c r="AT21" s="77" t="str">
        <f t="shared" si="33"/>
        <v/>
      </c>
      <c r="AU21" s="78"/>
      <c r="AV21" s="52"/>
      <c r="AW21" s="52"/>
      <c r="BA21" s="77" t="str">
        <f>IF(BA13="","",IF(BA18="","通常",IF(BA18="　","通常",BA18)))</f>
        <v/>
      </c>
      <c r="BB21" s="77" t="str">
        <f t="shared" ref="BB21:BG21" si="34">IF(BB13="","",IF(BB18="","通常",IF(BB18="　","通常",BB18)))</f>
        <v/>
      </c>
      <c r="BC21" s="77" t="str">
        <f t="shared" si="34"/>
        <v/>
      </c>
      <c r="BD21" s="77" t="str">
        <f t="shared" si="34"/>
        <v/>
      </c>
      <c r="BE21" s="77" t="str">
        <f t="shared" si="34"/>
        <v/>
      </c>
      <c r="BF21" s="77" t="str">
        <f t="shared" si="34"/>
        <v/>
      </c>
      <c r="BG21" s="77" t="str">
        <f t="shared" si="34"/>
        <v/>
      </c>
      <c r="BH21" s="78"/>
      <c r="BI21" s="52"/>
      <c r="BJ21" s="52"/>
      <c r="BK21" s="37"/>
      <c r="BM21" s="77" t="str">
        <f>IF(BM13="","",IF(BM18="","通常",IF(BM18="　","通常",BM18)))</f>
        <v/>
      </c>
      <c r="BN21" s="77" t="str">
        <f t="shared" ref="BN21:BS21" si="35">IF(BN13="","",IF(BN18="","通常",IF(BN18="　","通常",BN18)))</f>
        <v/>
      </c>
      <c r="BO21" s="77" t="str">
        <f t="shared" si="35"/>
        <v/>
      </c>
      <c r="BP21" s="77" t="str">
        <f t="shared" si="35"/>
        <v/>
      </c>
      <c r="BQ21" s="77" t="str">
        <f t="shared" si="35"/>
        <v/>
      </c>
      <c r="BR21" s="77" t="str">
        <f t="shared" si="35"/>
        <v/>
      </c>
      <c r="BS21" s="77" t="str">
        <f t="shared" si="35"/>
        <v/>
      </c>
      <c r="BT21" s="78"/>
      <c r="BU21" s="52"/>
      <c r="BV21" s="52"/>
      <c r="BZ21" s="77" t="str">
        <f>IF(BZ13="","",IF(BZ18="","通常",IF(BZ18="　","通常",BZ18)))</f>
        <v/>
      </c>
      <c r="CA21" s="77" t="str">
        <f t="shared" ref="CA21:CF21" si="36">IF(CA13="","",IF(CA18="","通常",IF(CA18="　","通常",CA18)))</f>
        <v/>
      </c>
      <c r="CB21" s="77" t="str">
        <f t="shared" si="36"/>
        <v/>
      </c>
      <c r="CC21" s="77" t="str">
        <f t="shared" si="36"/>
        <v/>
      </c>
      <c r="CD21" s="77" t="str">
        <f t="shared" si="36"/>
        <v/>
      </c>
      <c r="CE21" s="77" t="str">
        <f t="shared" si="36"/>
        <v/>
      </c>
      <c r="CF21" s="77" t="str">
        <f t="shared" si="36"/>
        <v/>
      </c>
      <c r="CG21" s="78"/>
      <c r="CH21" s="52"/>
      <c r="CI21" s="52"/>
      <c r="CJ21" s="37"/>
      <c r="CL21" s="77" t="str">
        <f>IF(CL13="","",IF(CL18="","通常",IF(CL18="　","通常",CL18)))</f>
        <v/>
      </c>
      <c r="CM21" s="77" t="str">
        <f t="shared" ref="CM21:CR21" si="37">IF(CM13="","",IF(CM18="","通常",IF(CM18="　","通常",CM18)))</f>
        <v/>
      </c>
      <c r="CN21" s="77" t="str">
        <f t="shared" si="37"/>
        <v/>
      </c>
      <c r="CO21" s="77" t="str">
        <f t="shared" si="37"/>
        <v/>
      </c>
      <c r="CP21" s="77" t="str">
        <f t="shared" si="37"/>
        <v/>
      </c>
      <c r="CQ21" s="77" t="str">
        <f t="shared" si="37"/>
        <v/>
      </c>
      <c r="CR21" s="77" t="str">
        <f t="shared" si="37"/>
        <v/>
      </c>
      <c r="CS21" s="78"/>
      <c r="CT21" s="52"/>
      <c r="CU21" s="52"/>
    </row>
    <row r="22" spans="2:99" hidden="1" outlineLevel="1" x14ac:dyDescent="0.15">
      <c r="C22" s="77" t="str">
        <f>IF(C13="","",IF(C18="","通常実績",IF(C18="　","通常実績",C18)))</f>
        <v/>
      </c>
      <c r="D22" s="77" t="str">
        <f t="shared" ref="D22:I22" si="38">IF(D13="","",IF(D18="","通常実績",IF(D18="　","通常実績",D18)))</f>
        <v/>
      </c>
      <c r="E22" s="77" t="str">
        <f t="shared" si="38"/>
        <v/>
      </c>
      <c r="F22" s="77" t="str">
        <f t="shared" si="38"/>
        <v/>
      </c>
      <c r="G22" s="77" t="str">
        <f t="shared" si="38"/>
        <v/>
      </c>
      <c r="H22" s="77" t="str">
        <f t="shared" si="38"/>
        <v>通常実績</v>
      </c>
      <c r="I22" s="77" t="str">
        <f t="shared" si="38"/>
        <v>通常実績</v>
      </c>
      <c r="J22" s="78"/>
      <c r="K22" s="52"/>
      <c r="L22" s="52"/>
      <c r="M22" s="37"/>
      <c r="O22" s="77" t="str">
        <f>IF(O13="","",IF(O18="","通常実績",IF(O18="　","通常実績",O18)))</f>
        <v>通常実績</v>
      </c>
      <c r="P22" s="77" t="str">
        <f t="shared" ref="P22:U22" si="39">IF(P13="","",IF(P18="","通常実績",IF(P18="　","通常実績",P18)))</f>
        <v>通常実績</v>
      </c>
      <c r="Q22" s="77" t="str">
        <f t="shared" si="39"/>
        <v>通常実績</v>
      </c>
      <c r="R22" s="77" t="str">
        <f t="shared" si="39"/>
        <v>通常実績</v>
      </c>
      <c r="S22" s="77" t="str">
        <f t="shared" si="39"/>
        <v>通常実績</v>
      </c>
      <c r="T22" s="77" t="str">
        <f t="shared" si="39"/>
        <v>通常実績</v>
      </c>
      <c r="U22" s="77" t="str">
        <f t="shared" si="39"/>
        <v>通常実績</v>
      </c>
      <c r="V22" s="78"/>
      <c r="W22" s="52"/>
      <c r="X22" s="52"/>
      <c r="AB22" s="77" t="str">
        <f>IF(AB13="","",IF(AB18="","通常実績",IF(AB18="　","通常実績",AB18)))</f>
        <v>通常実績</v>
      </c>
      <c r="AC22" s="77" t="str">
        <f t="shared" ref="AC22:AH22" si="40">IF(AC13="","",IF(AC18="","通常実績",IF(AC18="　","通常実績",AC18)))</f>
        <v>通常実績</v>
      </c>
      <c r="AD22" s="77" t="str">
        <f t="shared" si="40"/>
        <v>通常実績</v>
      </c>
      <c r="AE22" s="77" t="str">
        <f t="shared" si="40"/>
        <v>通常実績</v>
      </c>
      <c r="AF22" s="77" t="str">
        <f t="shared" si="40"/>
        <v>通常実績</v>
      </c>
      <c r="AG22" s="77" t="str">
        <f t="shared" si="40"/>
        <v>通常実績</v>
      </c>
      <c r="AH22" s="77" t="str">
        <f t="shared" si="40"/>
        <v>通常実績</v>
      </c>
      <c r="AI22" s="78"/>
      <c r="AJ22" s="52"/>
      <c r="AK22" s="52"/>
      <c r="AL22" s="37"/>
      <c r="AN22" s="77" t="str">
        <f>IF(AN13="","",IF(AN18="","通常実績",IF(AN18="　","通常実績",AN18)))</f>
        <v/>
      </c>
      <c r="AO22" s="77" t="str">
        <f t="shared" ref="AO22:AT22" si="41">IF(AO13="","",IF(AO18="","通常実績",IF(AO18="　","通常実績",AO18)))</f>
        <v/>
      </c>
      <c r="AP22" s="77" t="str">
        <f t="shared" si="41"/>
        <v/>
      </c>
      <c r="AQ22" s="77" t="str">
        <f t="shared" si="41"/>
        <v/>
      </c>
      <c r="AR22" s="77" t="str">
        <f t="shared" si="41"/>
        <v/>
      </c>
      <c r="AS22" s="77" t="str">
        <f t="shared" si="41"/>
        <v/>
      </c>
      <c r="AT22" s="77" t="str">
        <f t="shared" si="41"/>
        <v/>
      </c>
      <c r="AU22" s="78"/>
      <c r="AV22" s="52"/>
      <c r="AW22" s="52"/>
      <c r="BA22" s="77" t="str">
        <f>IF(BA13="","",IF(BA18="","通常実績",IF(BA18="　","通常実績",BA18)))</f>
        <v/>
      </c>
      <c r="BB22" s="77" t="str">
        <f t="shared" ref="BB22:BG22" si="42">IF(BB13="","",IF(BB18="","通常実績",IF(BB18="　","通常実績",BB18)))</f>
        <v/>
      </c>
      <c r="BC22" s="77" t="str">
        <f t="shared" si="42"/>
        <v/>
      </c>
      <c r="BD22" s="77" t="str">
        <f t="shared" si="42"/>
        <v/>
      </c>
      <c r="BE22" s="77" t="str">
        <f t="shared" si="42"/>
        <v/>
      </c>
      <c r="BF22" s="77" t="str">
        <f t="shared" si="42"/>
        <v/>
      </c>
      <c r="BG22" s="77" t="str">
        <f t="shared" si="42"/>
        <v/>
      </c>
      <c r="BH22" s="78"/>
      <c r="BI22" s="52"/>
      <c r="BJ22" s="52"/>
      <c r="BK22" s="37"/>
      <c r="BM22" s="77" t="str">
        <f>IF(BM13="","",IF(BM18="","通常実績",IF(BM18="　","通常実績",BM18)))</f>
        <v/>
      </c>
      <c r="BN22" s="77" t="str">
        <f t="shared" ref="BN22:BS22" si="43">IF(BN13="","",IF(BN18="","通常実績",IF(BN18="　","通常実績",BN18)))</f>
        <v/>
      </c>
      <c r="BO22" s="77" t="str">
        <f t="shared" si="43"/>
        <v/>
      </c>
      <c r="BP22" s="77" t="str">
        <f t="shared" si="43"/>
        <v/>
      </c>
      <c r="BQ22" s="77" t="str">
        <f t="shared" si="43"/>
        <v/>
      </c>
      <c r="BR22" s="77" t="str">
        <f t="shared" si="43"/>
        <v/>
      </c>
      <c r="BS22" s="77" t="str">
        <f t="shared" si="43"/>
        <v/>
      </c>
      <c r="BT22" s="78"/>
      <c r="BU22" s="52"/>
      <c r="BV22" s="52"/>
      <c r="BZ22" s="77" t="str">
        <f>IF(BZ13="","",IF(BZ18="","通常実績",IF(BZ18="　","通常実績",BZ18)))</f>
        <v/>
      </c>
      <c r="CA22" s="77" t="str">
        <f t="shared" ref="CA22:CF22" si="44">IF(CA13="","",IF(CA18="","通常実績",IF(CA18="　","通常実績",CA18)))</f>
        <v/>
      </c>
      <c r="CB22" s="77" t="str">
        <f t="shared" si="44"/>
        <v/>
      </c>
      <c r="CC22" s="77" t="str">
        <f t="shared" si="44"/>
        <v/>
      </c>
      <c r="CD22" s="77" t="str">
        <f t="shared" si="44"/>
        <v/>
      </c>
      <c r="CE22" s="77" t="str">
        <f t="shared" si="44"/>
        <v/>
      </c>
      <c r="CF22" s="77" t="str">
        <f t="shared" si="44"/>
        <v/>
      </c>
      <c r="CG22" s="78"/>
      <c r="CH22" s="52"/>
      <c r="CI22" s="52"/>
      <c r="CJ22" s="37"/>
      <c r="CL22" s="77" t="str">
        <f>IF(CL13="","",IF(CL18="","通常実績",IF(CL18="　","通常実績",CL18)))</f>
        <v/>
      </c>
      <c r="CM22" s="77" t="str">
        <f t="shared" ref="CM22:CR22" si="45">IF(CM13="","",IF(CM18="","通常実績",IF(CM18="　","通常実績",CM18)))</f>
        <v/>
      </c>
      <c r="CN22" s="77" t="str">
        <f t="shared" si="45"/>
        <v/>
      </c>
      <c r="CO22" s="77" t="str">
        <f t="shared" si="45"/>
        <v/>
      </c>
      <c r="CP22" s="77" t="str">
        <f t="shared" si="45"/>
        <v/>
      </c>
      <c r="CQ22" s="77" t="str">
        <f t="shared" si="45"/>
        <v/>
      </c>
      <c r="CR22" s="77" t="str">
        <f t="shared" si="45"/>
        <v/>
      </c>
      <c r="CS22" s="78"/>
      <c r="CT22" s="52"/>
      <c r="CU22" s="52"/>
    </row>
    <row r="23" spans="2:99" collapsed="1" x14ac:dyDescent="0.15">
      <c r="C23" s="51"/>
      <c r="D23" s="51"/>
      <c r="E23" s="51"/>
      <c r="F23" s="51"/>
      <c r="G23" s="51"/>
      <c r="H23" s="51"/>
      <c r="I23" s="51"/>
      <c r="J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</row>
    <row r="24" spans="2:99" s="69" customFormat="1" ht="13.5" hidden="1" customHeight="1" outlineLevel="1" x14ac:dyDescent="0.15">
      <c r="B24" s="68"/>
      <c r="C24" s="69">
        <f>YEAR(I11+1)</f>
        <v>2026</v>
      </c>
      <c r="D24" s="69">
        <f>MONTH(I11+1)</f>
        <v>8</v>
      </c>
      <c r="E24" s="71">
        <f>DAY(I13)+1</f>
        <v>3</v>
      </c>
      <c r="F24" s="70">
        <f>DATE(C24,D24,E24)</f>
        <v>46237</v>
      </c>
      <c r="G24" s="68"/>
      <c r="H24" s="68"/>
      <c r="J24" s="68"/>
      <c r="K24" s="68"/>
      <c r="L24" s="68"/>
      <c r="M24" s="68"/>
      <c r="N24" s="68"/>
      <c r="O24" s="69">
        <f>YEAR(U11+1)</f>
        <v>2026</v>
      </c>
      <c r="P24" s="69">
        <f>MONTH(U11+1)</f>
        <v>9</v>
      </c>
      <c r="Q24" s="71">
        <f>DAY(U13)+1</f>
        <v>28</v>
      </c>
      <c r="R24" s="70">
        <f>DATE(O24,P24,Q24)</f>
        <v>46293</v>
      </c>
      <c r="S24" s="68"/>
      <c r="T24" s="68"/>
      <c r="V24" s="68"/>
      <c r="W24" s="68"/>
      <c r="X24" s="68"/>
      <c r="AA24" s="68"/>
      <c r="AB24" s="69">
        <f>YEAR(AH11+1)</f>
        <v>2026</v>
      </c>
      <c r="AC24" s="69">
        <f>MONTH(AH11+1)</f>
        <v>11</v>
      </c>
      <c r="AD24" s="71">
        <f>DAY(AH13)+1</f>
        <v>23</v>
      </c>
      <c r="AE24" s="70">
        <f>DATE(AB24,AC24,AD24)</f>
        <v>46349</v>
      </c>
      <c r="AF24" s="68"/>
      <c r="AG24" s="68"/>
      <c r="AI24" s="68"/>
      <c r="AJ24" s="68"/>
      <c r="AK24" s="68"/>
      <c r="AL24" s="68"/>
      <c r="AM24" s="68"/>
      <c r="AN24" s="69">
        <f>YEAR(AT11+1)</f>
        <v>2027</v>
      </c>
      <c r="AO24" s="69">
        <f>MONTH(AT11+1)</f>
        <v>1</v>
      </c>
      <c r="AP24" s="71" t="e">
        <f>DAY(AT13)+1</f>
        <v>#VALUE!</v>
      </c>
      <c r="AQ24" s="70" t="e">
        <f>DATE(AN24,AO24,AP24)</f>
        <v>#VALUE!</v>
      </c>
      <c r="AR24" s="68"/>
      <c r="AS24" s="68"/>
      <c r="AU24" s="68"/>
      <c r="AV24" s="68"/>
      <c r="AW24" s="68"/>
      <c r="AZ24" s="68"/>
      <c r="BA24" s="69">
        <f>YEAR(BG11+1)</f>
        <v>2027</v>
      </c>
      <c r="BB24" s="69">
        <f>MONTH(BG11+1)</f>
        <v>3</v>
      </c>
      <c r="BC24" s="71" t="e">
        <f>DAY(BG13)+1</f>
        <v>#VALUE!</v>
      </c>
      <c r="BD24" s="70" t="e">
        <f>DATE(BA24,BB24,BC24)</f>
        <v>#VALUE!</v>
      </c>
      <c r="BE24" s="68"/>
      <c r="BF24" s="68"/>
      <c r="BH24" s="68"/>
      <c r="BI24" s="68"/>
      <c r="BJ24" s="68"/>
      <c r="BK24" s="68"/>
      <c r="BL24" s="68"/>
      <c r="BM24" s="69">
        <f>YEAR(BS11+1)</f>
        <v>2027</v>
      </c>
      <c r="BN24" s="69">
        <f>MONTH(BS11+1)</f>
        <v>5</v>
      </c>
      <c r="BO24" s="71" t="e">
        <f>DAY(BS13)+1</f>
        <v>#VALUE!</v>
      </c>
      <c r="BP24" s="70" t="e">
        <f>DATE(BM24,BN24,BO24)</f>
        <v>#VALUE!</v>
      </c>
      <c r="BQ24" s="68"/>
      <c r="BR24" s="68"/>
      <c r="BT24" s="68"/>
      <c r="BU24" s="68"/>
      <c r="BV24" s="68"/>
      <c r="BY24" s="68"/>
      <c r="BZ24" s="69">
        <f>YEAR(CF11+1)</f>
        <v>2027</v>
      </c>
      <c r="CA24" s="69">
        <f>MONTH(CF11+1)</f>
        <v>7</v>
      </c>
      <c r="CB24" s="71" t="e">
        <f>DAY(CF13)+1</f>
        <v>#VALUE!</v>
      </c>
      <c r="CC24" s="70" t="e">
        <f>DATE(BZ24,CA24,CB24)</f>
        <v>#VALUE!</v>
      </c>
      <c r="CD24" s="68"/>
      <c r="CE24" s="68"/>
      <c r="CG24" s="68"/>
      <c r="CH24" s="68"/>
      <c r="CI24" s="68"/>
      <c r="CJ24" s="68"/>
      <c r="CK24" s="68"/>
      <c r="CL24" s="69">
        <f>YEAR(CR11+1)</f>
        <v>2027</v>
      </c>
      <c r="CM24" s="69">
        <f>MONTH(CR11+1)</f>
        <v>8</v>
      </c>
      <c r="CN24" s="71" t="e">
        <f>DAY(CR13)+1</f>
        <v>#VALUE!</v>
      </c>
      <c r="CO24" s="70" t="e">
        <f>DATE(CL24,CM24,CN24)</f>
        <v>#VALUE!</v>
      </c>
      <c r="CP24" s="68"/>
      <c r="CQ24" s="68"/>
      <c r="CS24" s="68"/>
      <c r="CT24" s="68"/>
      <c r="CU24" s="68"/>
    </row>
    <row r="25" spans="2:99" s="73" customFormat="1" ht="13.5" hidden="1" customHeight="1" outlineLevel="1" x14ac:dyDescent="0.15">
      <c r="B25" s="72"/>
      <c r="C25" s="73">
        <f>I11+1</f>
        <v>46237</v>
      </c>
      <c r="D25" s="73">
        <f t="shared" ref="D25:H25" si="46">C25+1</f>
        <v>46238</v>
      </c>
      <c r="E25" s="73">
        <f t="shared" si="46"/>
        <v>46239</v>
      </c>
      <c r="F25" s="73">
        <f t="shared" si="46"/>
        <v>46240</v>
      </c>
      <c r="G25" s="73">
        <f t="shared" si="46"/>
        <v>46241</v>
      </c>
      <c r="H25" s="73">
        <f t="shared" si="46"/>
        <v>46242</v>
      </c>
      <c r="I25" s="73">
        <f>H25+1</f>
        <v>46243</v>
      </c>
      <c r="J25" s="72"/>
      <c r="K25" s="72"/>
      <c r="L25" s="72"/>
      <c r="M25" s="72"/>
      <c r="N25" s="72"/>
      <c r="O25" s="73">
        <f>U11+1</f>
        <v>46293</v>
      </c>
      <c r="P25" s="73">
        <f t="shared" ref="P25:U25" si="47">O25+1</f>
        <v>46294</v>
      </c>
      <c r="Q25" s="73">
        <f t="shared" si="47"/>
        <v>46295</v>
      </c>
      <c r="R25" s="73">
        <f t="shared" si="47"/>
        <v>46296</v>
      </c>
      <c r="S25" s="73">
        <f t="shared" si="47"/>
        <v>46297</v>
      </c>
      <c r="T25" s="73">
        <f t="shared" si="47"/>
        <v>46298</v>
      </c>
      <c r="U25" s="73">
        <f t="shared" si="47"/>
        <v>46299</v>
      </c>
      <c r="V25" s="72"/>
      <c r="W25" s="72"/>
      <c r="X25" s="72"/>
      <c r="AA25" s="72"/>
      <c r="AB25" s="73">
        <f>AH11+1</f>
        <v>46349</v>
      </c>
      <c r="AC25" s="73">
        <f t="shared" ref="AC25:AH25" si="48">AB25+1</f>
        <v>46350</v>
      </c>
      <c r="AD25" s="73">
        <f t="shared" si="48"/>
        <v>46351</v>
      </c>
      <c r="AE25" s="73">
        <f t="shared" si="48"/>
        <v>46352</v>
      </c>
      <c r="AF25" s="73">
        <f t="shared" si="48"/>
        <v>46353</v>
      </c>
      <c r="AG25" s="73">
        <f t="shared" si="48"/>
        <v>46354</v>
      </c>
      <c r="AH25" s="73">
        <f t="shared" si="48"/>
        <v>46355</v>
      </c>
      <c r="AI25" s="72"/>
      <c r="AJ25" s="72"/>
      <c r="AK25" s="72"/>
      <c r="AL25" s="72"/>
      <c r="AM25" s="72"/>
      <c r="AN25" s="73">
        <f>AT11+1</f>
        <v>46405</v>
      </c>
      <c r="AO25" s="73">
        <f t="shared" ref="AO25:AT25" si="49">AN25+1</f>
        <v>46406</v>
      </c>
      <c r="AP25" s="73">
        <f t="shared" si="49"/>
        <v>46407</v>
      </c>
      <c r="AQ25" s="73">
        <f t="shared" si="49"/>
        <v>46408</v>
      </c>
      <c r="AR25" s="73">
        <f t="shared" si="49"/>
        <v>46409</v>
      </c>
      <c r="AS25" s="73">
        <f t="shared" si="49"/>
        <v>46410</v>
      </c>
      <c r="AT25" s="73">
        <f t="shared" si="49"/>
        <v>46411</v>
      </c>
      <c r="AU25" s="72"/>
      <c r="AV25" s="72"/>
      <c r="AW25" s="72"/>
      <c r="AZ25" s="72"/>
      <c r="BA25" s="73">
        <f>BG11+1</f>
        <v>46461</v>
      </c>
      <c r="BB25" s="73">
        <f t="shared" ref="BB25:BG25" si="50">BA25+1</f>
        <v>46462</v>
      </c>
      <c r="BC25" s="73">
        <f t="shared" si="50"/>
        <v>46463</v>
      </c>
      <c r="BD25" s="73">
        <f t="shared" si="50"/>
        <v>46464</v>
      </c>
      <c r="BE25" s="73">
        <f t="shared" si="50"/>
        <v>46465</v>
      </c>
      <c r="BF25" s="73">
        <f t="shared" si="50"/>
        <v>46466</v>
      </c>
      <c r="BG25" s="73">
        <f t="shared" si="50"/>
        <v>46467</v>
      </c>
      <c r="BH25" s="72"/>
      <c r="BI25" s="72"/>
      <c r="BJ25" s="72"/>
      <c r="BK25" s="72"/>
      <c r="BL25" s="72"/>
      <c r="BM25" s="73">
        <f>BS11+1</f>
        <v>46517</v>
      </c>
      <c r="BN25" s="73">
        <f t="shared" ref="BN25:BS25" si="51">BM25+1</f>
        <v>46518</v>
      </c>
      <c r="BO25" s="73">
        <f t="shared" si="51"/>
        <v>46519</v>
      </c>
      <c r="BP25" s="73">
        <f t="shared" si="51"/>
        <v>46520</v>
      </c>
      <c r="BQ25" s="73">
        <f t="shared" si="51"/>
        <v>46521</v>
      </c>
      <c r="BR25" s="73">
        <f t="shared" si="51"/>
        <v>46522</v>
      </c>
      <c r="BS25" s="73">
        <f t="shared" si="51"/>
        <v>46523</v>
      </c>
      <c r="BT25" s="72"/>
      <c r="BU25" s="72"/>
      <c r="BV25" s="72"/>
      <c r="BY25" s="72"/>
      <c r="BZ25" s="73">
        <f>CF11+1</f>
        <v>46573</v>
      </c>
      <c r="CA25" s="73">
        <f t="shared" ref="CA25" si="52">BZ25+1</f>
        <v>46574</v>
      </c>
      <c r="CB25" s="73">
        <f t="shared" ref="CB25" si="53">CA25+1</f>
        <v>46575</v>
      </c>
      <c r="CC25" s="73">
        <f t="shared" ref="CC25" si="54">CB25+1</f>
        <v>46576</v>
      </c>
      <c r="CD25" s="73">
        <f t="shared" ref="CD25" si="55">CC25+1</f>
        <v>46577</v>
      </c>
      <c r="CE25" s="73">
        <f t="shared" ref="CE25" si="56">CD25+1</f>
        <v>46578</v>
      </c>
      <c r="CF25" s="73">
        <f t="shared" ref="CF25" si="57">CE25+1</f>
        <v>46579</v>
      </c>
      <c r="CG25" s="72"/>
      <c r="CH25" s="72"/>
      <c r="CI25" s="72"/>
      <c r="CJ25" s="72"/>
      <c r="CK25" s="72"/>
      <c r="CL25" s="73">
        <f>CR11+1</f>
        <v>46629</v>
      </c>
      <c r="CM25" s="73">
        <f t="shared" ref="CM25" si="58">CL25+1</f>
        <v>46630</v>
      </c>
      <c r="CN25" s="73">
        <f t="shared" ref="CN25" si="59">CM25+1</f>
        <v>46631</v>
      </c>
      <c r="CO25" s="73">
        <f t="shared" ref="CO25" si="60">CN25+1</f>
        <v>46632</v>
      </c>
      <c r="CP25" s="73">
        <f t="shared" ref="CP25" si="61">CO25+1</f>
        <v>46633</v>
      </c>
      <c r="CQ25" s="73">
        <f t="shared" ref="CQ25" si="62">CP25+1</f>
        <v>46634</v>
      </c>
      <c r="CR25" s="73">
        <f t="shared" ref="CR25" si="63">CQ25+1</f>
        <v>46635</v>
      </c>
      <c r="CS25" s="72"/>
      <c r="CT25" s="72"/>
      <c r="CU25" s="72"/>
    </row>
    <row r="26" spans="2:99" ht="13.5" customHeight="1" collapsed="1" x14ac:dyDescent="0.15">
      <c r="B26" s="63" t="s">
        <v>19</v>
      </c>
      <c r="C26" s="98">
        <f>DATE($C24,$D24,1)</f>
        <v>46235</v>
      </c>
      <c r="D26" s="99"/>
      <c r="E26" s="99"/>
      <c r="F26" s="99"/>
      <c r="G26" s="99"/>
      <c r="H26" s="99"/>
      <c r="I26" s="99"/>
      <c r="J26" s="99"/>
      <c r="K26" s="100"/>
      <c r="L26" s="79"/>
      <c r="M26" s="9"/>
      <c r="N26" s="63" t="s">
        <v>19</v>
      </c>
      <c r="O26" s="98">
        <f>DATE($O24,$P24,1)</f>
        <v>46266</v>
      </c>
      <c r="P26" s="99"/>
      <c r="Q26" s="99"/>
      <c r="R26" s="99"/>
      <c r="S26" s="99"/>
      <c r="T26" s="99"/>
      <c r="U26" s="99"/>
      <c r="V26" s="99"/>
      <c r="W26" s="100"/>
      <c r="X26" s="79"/>
      <c r="AA26" s="63" t="s">
        <v>19</v>
      </c>
      <c r="AB26" s="98">
        <f>DATE($AB24,$AC24,1)</f>
        <v>46327</v>
      </c>
      <c r="AC26" s="99"/>
      <c r="AD26" s="99"/>
      <c r="AE26" s="99"/>
      <c r="AF26" s="99"/>
      <c r="AG26" s="99"/>
      <c r="AH26" s="99"/>
      <c r="AI26" s="99"/>
      <c r="AJ26" s="100"/>
      <c r="AK26" s="79"/>
      <c r="AL26" s="9"/>
      <c r="AM26" s="63" t="s">
        <v>19</v>
      </c>
      <c r="AN26" s="98">
        <f>DATE($AN24,$AO24,1)</f>
        <v>46388</v>
      </c>
      <c r="AO26" s="99"/>
      <c r="AP26" s="99"/>
      <c r="AQ26" s="99"/>
      <c r="AR26" s="99"/>
      <c r="AS26" s="99"/>
      <c r="AT26" s="99"/>
      <c r="AU26" s="99"/>
      <c r="AV26" s="100"/>
      <c r="AW26" s="79"/>
      <c r="AZ26" s="63" t="s">
        <v>19</v>
      </c>
      <c r="BA26" s="98">
        <f>DATE(BA24,BB24,1)</f>
        <v>46447</v>
      </c>
      <c r="BB26" s="99"/>
      <c r="BC26" s="99"/>
      <c r="BD26" s="99"/>
      <c r="BE26" s="99"/>
      <c r="BF26" s="99"/>
      <c r="BG26" s="99"/>
      <c r="BH26" s="99"/>
      <c r="BI26" s="100"/>
      <c r="BJ26" s="79"/>
      <c r="BK26" s="9"/>
      <c r="BL26" s="63" t="s">
        <v>19</v>
      </c>
      <c r="BM26" s="98">
        <f>DATE(BM24,BN24,1)</f>
        <v>46508</v>
      </c>
      <c r="BN26" s="99"/>
      <c r="BO26" s="99"/>
      <c r="BP26" s="99"/>
      <c r="BQ26" s="99"/>
      <c r="BR26" s="99"/>
      <c r="BS26" s="99"/>
      <c r="BT26" s="99"/>
      <c r="BU26" s="100"/>
      <c r="BV26" s="79"/>
      <c r="BY26" s="63" t="s">
        <v>19</v>
      </c>
      <c r="BZ26" s="98">
        <f>DATE(BZ24,CA24,1)</f>
        <v>46569</v>
      </c>
      <c r="CA26" s="99"/>
      <c r="CB26" s="99"/>
      <c r="CC26" s="99"/>
      <c r="CD26" s="99"/>
      <c r="CE26" s="99"/>
      <c r="CF26" s="99"/>
      <c r="CG26" s="99"/>
      <c r="CH26" s="100"/>
      <c r="CI26" s="79"/>
      <c r="CJ26" s="9"/>
      <c r="CK26" s="63" t="s">
        <v>19</v>
      </c>
      <c r="CL26" s="98">
        <f>DATE(CL24,CM24,1)</f>
        <v>46600</v>
      </c>
      <c r="CM26" s="99"/>
      <c r="CN26" s="99"/>
      <c r="CO26" s="99"/>
      <c r="CP26" s="99"/>
      <c r="CQ26" s="99"/>
      <c r="CR26" s="99"/>
      <c r="CS26" s="99"/>
      <c r="CT26" s="100"/>
      <c r="CU26" s="79"/>
    </row>
    <row r="27" spans="2:99" x14ac:dyDescent="0.15">
      <c r="B27" s="32" t="s">
        <v>20</v>
      </c>
      <c r="C27" s="28">
        <f>IF(I11&lt;$G$8,I13+1,"")</f>
        <v>46237</v>
      </c>
      <c r="D27" s="29">
        <f t="shared" ref="D27:I27" si="64">IF(C25&lt;$G$8,C27+1,"")</f>
        <v>46238</v>
      </c>
      <c r="E27" s="29">
        <f t="shared" si="64"/>
        <v>46239</v>
      </c>
      <c r="F27" s="29">
        <f t="shared" si="64"/>
        <v>46240</v>
      </c>
      <c r="G27" s="29">
        <f t="shared" si="64"/>
        <v>46241</v>
      </c>
      <c r="H27" s="29">
        <f t="shared" si="64"/>
        <v>46242</v>
      </c>
      <c r="I27" s="29">
        <f t="shared" si="64"/>
        <v>46243</v>
      </c>
      <c r="J27" s="30" t="s">
        <v>54</v>
      </c>
      <c r="K27" s="31">
        <f>+COUNTIFS(C28:I28,"土",C32:I32,"")+COUNTIFS(C28:I28,"日",C32:I32,"")+COUNTIFS(祝日,C25)+COUNTIFS(祝日,D25)+COUNTIFS(祝日,E25)+COUNTIFS(祝日,F25)+COUNTIFS(祝日,G25)</f>
        <v>2</v>
      </c>
      <c r="M27" s="9"/>
      <c r="N27" s="32" t="s">
        <v>20</v>
      </c>
      <c r="O27" s="28">
        <f>IF(U11&lt;$G$8,U13+1,"")</f>
        <v>46293</v>
      </c>
      <c r="P27" s="29">
        <f t="shared" ref="P27:U27" si="65">IF(O25&lt;$G$8,O27+1,"")</f>
        <v>46294</v>
      </c>
      <c r="Q27" s="29">
        <f t="shared" si="65"/>
        <v>46295</v>
      </c>
      <c r="R27" s="29">
        <f t="shared" si="65"/>
        <v>46296</v>
      </c>
      <c r="S27" s="29">
        <f t="shared" si="65"/>
        <v>46297</v>
      </c>
      <c r="T27" s="29">
        <f t="shared" si="65"/>
        <v>46298</v>
      </c>
      <c r="U27" s="29">
        <f t="shared" si="65"/>
        <v>46299</v>
      </c>
      <c r="V27" s="30" t="s">
        <v>54</v>
      </c>
      <c r="W27" s="31">
        <f>+COUNTIFS(O28:U28,"土",O32:U32,"")+COUNTIFS(O28:U28,"日",O32:U32,"")+COUNTIFS(祝日,O25)+COUNTIFS(祝日,P25)+COUNTIFS(祝日,Q25)+COUNTIFS(祝日,R25)+COUNTIFS(祝日,S25)</f>
        <v>2</v>
      </c>
      <c r="AA27" s="32" t="s">
        <v>20</v>
      </c>
      <c r="AB27" s="28">
        <f>IF(AH11&lt;$G$8,AH13+1,"")</f>
        <v>46349</v>
      </c>
      <c r="AC27" s="29">
        <f t="shared" ref="AC27:AH27" si="66">IF(AB25&lt;$G$8,AB27+1,"")</f>
        <v>46350</v>
      </c>
      <c r="AD27" s="29">
        <f t="shared" si="66"/>
        <v>46351</v>
      </c>
      <c r="AE27" s="29">
        <f t="shared" si="66"/>
        <v>46352</v>
      </c>
      <c r="AF27" s="29">
        <f t="shared" si="66"/>
        <v>46353</v>
      </c>
      <c r="AG27" s="29">
        <f t="shared" si="66"/>
        <v>46354</v>
      </c>
      <c r="AH27" s="29">
        <f t="shared" si="66"/>
        <v>46355</v>
      </c>
      <c r="AI27" s="30" t="s">
        <v>54</v>
      </c>
      <c r="AJ27" s="31">
        <f>+COUNTIFS(AB28:AH28,"土",AB32:AH32,"")+COUNTIFS(AB28:AH28,"日",AB32:AH32,"")+COUNTIFS(祝日,AB25)+COUNTIFS(祝日,AC25)+COUNTIFS(祝日,AD25)+COUNTIFS(祝日,AE25)+COUNTIFS(祝日,AF25)</f>
        <v>3</v>
      </c>
      <c r="AL27" s="9"/>
      <c r="AM27" s="32" t="s">
        <v>20</v>
      </c>
      <c r="AN27" s="28" t="str">
        <f>IF(AT11&lt;$G$8,AT13+1,"")</f>
        <v/>
      </c>
      <c r="AO27" s="29" t="str">
        <f t="shared" ref="AO27:AT27" si="67">IF(AN25&lt;$G$8,AN27+1,"")</f>
        <v/>
      </c>
      <c r="AP27" s="29" t="str">
        <f t="shared" si="67"/>
        <v/>
      </c>
      <c r="AQ27" s="29" t="str">
        <f t="shared" si="67"/>
        <v/>
      </c>
      <c r="AR27" s="29" t="str">
        <f t="shared" si="67"/>
        <v/>
      </c>
      <c r="AS27" s="29" t="str">
        <f t="shared" si="67"/>
        <v/>
      </c>
      <c r="AT27" s="29" t="str">
        <f t="shared" si="67"/>
        <v/>
      </c>
      <c r="AU27" s="30" t="s">
        <v>54</v>
      </c>
      <c r="AV27" s="31">
        <f>+COUNTIFS(AN28:AT28,"土",AN32:AT32,"")+COUNTIFS(AN28:AT28,"日",AN32:AT32,"")+COUNTIFS(祝日,AN25)+COUNTIFS(祝日,AO25)+COUNTIFS(祝日,AP25)+COUNTIFS(祝日,AQ25)+COUNTIFS(祝日,AR25)</f>
        <v>0</v>
      </c>
      <c r="AZ27" s="32" t="s">
        <v>20</v>
      </c>
      <c r="BA27" s="28" t="str">
        <f>IF(BG11&lt;$G$8,BG13+1,"")</f>
        <v/>
      </c>
      <c r="BB27" s="29" t="str">
        <f t="shared" ref="BB27:BG27" si="68">IF(BA25&lt;$G$8,BA27+1,"")</f>
        <v/>
      </c>
      <c r="BC27" s="29" t="str">
        <f t="shared" si="68"/>
        <v/>
      </c>
      <c r="BD27" s="29" t="str">
        <f t="shared" si="68"/>
        <v/>
      </c>
      <c r="BE27" s="29" t="str">
        <f t="shared" si="68"/>
        <v/>
      </c>
      <c r="BF27" s="29" t="str">
        <f t="shared" si="68"/>
        <v/>
      </c>
      <c r="BG27" s="29" t="str">
        <f t="shared" si="68"/>
        <v/>
      </c>
      <c r="BH27" s="30" t="s">
        <v>54</v>
      </c>
      <c r="BI27" s="31">
        <f>+COUNTIFS(BA28:BG28,"土",BA32:BG32,"")+COUNTIFS(BA28:BG28,"日",BA32:BG32,"")+COUNTIFS(祝日,BA25)+COUNTIFS(祝日,BB25)+COUNTIFS(祝日,BC25)+COUNTIFS(祝日,BD25)+COUNTIFS(祝日,BE25)</f>
        <v>0</v>
      </c>
      <c r="BK27" s="9"/>
      <c r="BL27" s="32" t="s">
        <v>20</v>
      </c>
      <c r="BM27" s="28" t="str">
        <f>IF(BS11&lt;$G$8,BS13+1,"")</f>
        <v/>
      </c>
      <c r="BN27" s="29" t="str">
        <f t="shared" ref="BN27:BS27" si="69">IF(BM25&lt;$G$8,BM27+1,"")</f>
        <v/>
      </c>
      <c r="BO27" s="29" t="str">
        <f t="shared" si="69"/>
        <v/>
      </c>
      <c r="BP27" s="29" t="str">
        <f t="shared" si="69"/>
        <v/>
      </c>
      <c r="BQ27" s="29" t="str">
        <f t="shared" si="69"/>
        <v/>
      </c>
      <c r="BR27" s="29" t="str">
        <f t="shared" si="69"/>
        <v/>
      </c>
      <c r="BS27" s="29" t="str">
        <f t="shared" si="69"/>
        <v/>
      </c>
      <c r="BT27" s="30" t="s">
        <v>54</v>
      </c>
      <c r="BU27" s="31">
        <f>+COUNTIFS(BM28:BS28,"土",BM32:BS32,"")+COUNTIFS(BM28:BS28,"日",BM32:BS32,"")+COUNTIFS(祝日,BM25)+COUNTIFS(祝日,BN25)+COUNTIFS(祝日,BO25)+COUNTIFS(祝日,BP25)+COUNTIFS(祝日,BQ25)</f>
        <v>0</v>
      </c>
      <c r="BY27" s="32" t="s">
        <v>20</v>
      </c>
      <c r="BZ27" s="28" t="str">
        <f>IF(CF11&lt;$G$8,CF13+1,"")</f>
        <v/>
      </c>
      <c r="CA27" s="29" t="str">
        <f t="shared" ref="CA27" si="70">IF(BZ25&lt;$G$8,BZ27+1,"")</f>
        <v/>
      </c>
      <c r="CB27" s="29" t="str">
        <f t="shared" ref="CB27" si="71">IF(CA25&lt;$G$8,CA27+1,"")</f>
        <v/>
      </c>
      <c r="CC27" s="29" t="str">
        <f t="shared" ref="CC27" si="72">IF(CB25&lt;$G$8,CB27+1,"")</f>
        <v/>
      </c>
      <c r="CD27" s="29" t="str">
        <f t="shared" ref="CD27" si="73">IF(CC25&lt;$G$8,CC27+1,"")</f>
        <v/>
      </c>
      <c r="CE27" s="29" t="str">
        <f t="shared" ref="CE27" si="74">IF(CD25&lt;$G$8,CD27+1,"")</f>
        <v/>
      </c>
      <c r="CF27" s="29" t="str">
        <f t="shared" ref="CF27" si="75">IF(CE25&lt;$G$8,CE27+1,"")</f>
        <v/>
      </c>
      <c r="CG27" s="30" t="s">
        <v>54</v>
      </c>
      <c r="CH27" s="31">
        <f>+COUNTIFS(BZ28:CF28,"土",BZ32:CF32,"")+COUNTIFS(BZ28:CF28,"日",BZ32:CF32,"")+COUNTIFS(祝日,BZ25)+COUNTIFS(祝日,CA25)+COUNTIFS(祝日,CB25)+COUNTIFS(祝日,CC25)+COUNTIFS(祝日,CD25)</f>
        <v>0</v>
      </c>
      <c r="CJ27" s="9"/>
      <c r="CK27" s="32" t="s">
        <v>20</v>
      </c>
      <c r="CL27" s="28" t="str">
        <f>IF(CR11&lt;$G$8,CR13+1,"")</f>
        <v/>
      </c>
      <c r="CM27" s="29" t="str">
        <f t="shared" ref="CM27" si="76">IF(CL25&lt;$G$8,CL27+1,"")</f>
        <v/>
      </c>
      <c r="CN27" s="29" t="str">
        <f t="shared" ref="CN27" si="77">IF(CM25&lt;$G$8,CM27+1,"")</f>
        <v/>
      </c>
      <c r="CO27" s="29" t="str">
        <f t="shared" ref="CO27" si="78">IF(CN25&lt;$G$8,CN27+1,"")</f>
        <v/>
      </c>
      <c r="CP27" s="29" t="str">
        <f t="shared" ref="CP27" si="79">IF(CO25&lt;$G$8,CO27+1,"")</f>
        <v/>
      </c>
      <c r="CQ27" s="29" t="str">
        <f t="shared" ref="CQ27" si="80">IF(CP25&lt;$G$8,CP27+1,"")</f>
        <v/>
      </c>
      <c r="CR27" s="29" t="str">
        <f t="shared" ref="CR27" si="81">IF(CQ25&lt;$G$8,CQ27+1,"")</f>
        <v/>
      </c>
      <c r="CS27" s="30" t="s">
        <v>54</v>
      </c>
      <c r="CT27" s="31">
        <f>+COUNTIFS(CL28:CR28,"土",CL32:CR32,"")+COUNTIFS(CL28:CR28,"日",CL32:CR32,"")+COUNTIFS(祝日,CL25)+COUNTIFS(祝日,CM25)+COUNTIFS(祝日,CN25)+COUNTIFS(祝日,CO25)+COUNTIFS(祝日,CP25)</f>
        <v>0</v>
      </c>
    </row>
    <row r="28" spans="2:99" x14ac:dyDescent="0.15">
      <c r="B28" s="32" t="s">
        <v>5</v>
      </c>
      <c r="C28" s="33" t="str">
        <f>IF(C27="","","月")</f>
        <v>月</v>
      </c>
      <c r="D28" s="33" t="str">
        <f>IF(D27="","","火")</f>
        <v>火</v>
      </c>
      <c r="E28" s="33" t="str">
        <f>IF(E27="","","水")</f>
        <v>水</v>
      </c>
      <c r="F28" s="33" t="str">
        <f>IF(F27="","","木")</f>
        <v>木</v>
      </c>
      <c r="G28" s="33" t="str">
        <f>IF(G27="","","金")</f>
        <v>金</v>
      </c>
      <c r="H28" s="33" t="str">
        <f>IF(H27="","","土")</f>
        <v>土</v>
      </c>
      <c r="I28" s="33" t="str">
        <f>IF(I27="","","日")</f>
        <v>日</v>
      </c>
      <c r="J28" s="30" t="s">
        <v>16</v>
      </c>
      <c r="K28" s="31">
        <f>+COUNTIF(C32:I32,"夏休")+COUNTIF(C32:I32,"冬休")+COUNTIF(C32:I32,"中止")</f>
        <v>0</v>
      </c>
      <c r="L28" s="7">
        <f>+COUNTIF(H32:I32,"夏休")+COUNTIF(H32:I32,"冬休")+COUNTIF(H32:I32,"中止")</f>
        <v>0</v>
      </c>
      <c r="M28" s="9"/>
      <c r="N28" s="32" t="s">
        <v>5</v>
      </c>
      <c r="O28" s="33" t="str">
        <f>IF(O27="","","月")</f>
        <v>月</v>
      </c>
      <c r="P28" s="33" t="str">
        <f>IF(P27="","","火")</f>
        <v>火</v>
      </c>
      <c r="Q28" s="33" t="str">
        <f>IF(Q27="","","水")</f>
        <v>水</v>
      </c>
      <c r="R28" s="33" t="str">
        <f>IF(R27="","","木")</f>
        <v>木</v>
      </c>
      <c r="S28" s="33" t="str">
        <f>IF(S27="","","金")</f>
        <v>金</v>
      </c>
      <c r="T28" s="33" t="str">
        <f>IF(T27="","","土")</f>
        <v>土</v>
      </c>
      <c r="U28" s="33" t="str">
        <f>IF(U27="","","日")</f>
        <v>日</v>
      </c>
      <c r="V28" s="30" t="s">
        <v>16</v>
      </c>
      <c r="W28" s="31">
        <f>+COUNTIF(O32:U32,"夏休")+COUNTIF(O32:U32,"冬休")+COUNTIF(O32:U32,"中止")</f>
        <v>0</v>
      </c>
      <c r="X28" s="7">
        <f>+COUNTIF(T32:U32,"夏休")+COUNTIF(T32:U32,"冬休")+COUNTIF(T32:U32,"中止")</f>
        <v>0</v>
      </c>
      <c r="AA28" s="32" t="s">
        <v>5</v>
      </c>
      <c r="AB28" s="33" t="str">
        <f>IF(AB27="","","月")</f>
        <v>月</v>
      </c>
      <c r="AC28" s="33" t="str">
        <f>IF(AC27="","","火")</f>
        <v>火</v>
      </c>
      <c r="AD28" s="33" t="str">
        <f>IF(AD27="","","水")</f>
        <v>水</v>
      </c>
      <c r="AE28" s="33" t="str">
        <f>IF(AE27="","","木")</f>
        <v>木</v>
      </c>
      <c r="AF28" s="33" t="str">
        <f>IF(AF27="","","金")</f>
        <v>金</v>
      </c>
      <c r="AG28" s="33" t="str">
        <f>IF(AG27="","","土")</f>
        <v>土</v>
      </c>
      <c r="AH28" s="33" t="str">
        <f>IF(AH27="","","日")</f>
        <v>日</v>
      </c>
      <c r="AI28" s="30" t="s">
        <v>16</v>
      </c>
      <c r="AJ28" s="31">
        <f>+COUNTIF(AB32:AH32,"夏休")+COUNTIF(AB32:AH32,"冬休")+COUNTIF(AB32:AH32,"中止")</f>
        <v>0</v>
      </c>
      <c r="AK28" s="7">
        <f>+COUNTIF(AG32:AH32,"夏休")+COUNTIF(AG32:AH32,"冬休")+COUNTIF(AG32:AH32,"中止")</f>
        <v>0</v>
      </c>
      <c r="AL28" s="9"/>
      <c r="AM28" s="32" t="s">
        <v>5</v>
      </c>
      <c r="AN28" s="33" t="str">
        <f>IF(AN27="","","月")</f>
        <v/>
      </c>
      <c r="AO28" s="33" t="str">
        <f>IF(AO27="","","火")</f>
        <v/>
      </c>
      <c r="AP28" s="33" t="str">
        <f>IF(AP27="","","水")</f>
        <v/>
      </c>
      <c r="AQ28" s="33" t="str">
        <f>IF(AQ27="","","木")</f>
        <v/>
      </c>
      <c r="AR28" s="33" t="str">
        <f>IF(AR27="","","金")</f>
        <v/>
      </c>
      <c r="AS28" s="33" t="str">
        <f>IF(AS27="","","土")</f>
        <v/>
      </c>
      <c r="AT28" s="33" t="str">
        <f>IF(AT27="","","日")</f>
        <v/>
      </c>
      <c r="AU28" s="30" t="s">
        <v>16</v>
      </c>
      <c r="AV28" s="31">
        <f>+COUNTIF(AN32:AT32,"夏休")+COUNTIF(AN32:AT32,"冬休")+COUNTIF(AN32:AT32,"中止")</f>
        <v>0</v>
      </c>
      <c r="AW28" s="7">
        <f>+COUNTIF(AS32:AT32,"夏休")+COUNTIF(AS32:AT32,"冬休")+COUNTIF(AS32:AT32,"中止")</f>
        <v>0</v>
      </c>
      <c r="AZ28" s="32" t="s">
        <v>5</v>
      </c>
      <c r="BA28" s="33" t="str">
        <f>IF(BA27="","","月")</f>
        <v/>
      </c>
      <c r="BB28" s="33" t="str">
        <f>IF(BB27="","","火")</f>
        <v/>
      </c>
      <c r="BC28" s="33" t="str">
        <f>IF(BC27="","","水")</f>
        <v/>
      </c>
      <c r="BD28" s="33" t="str">
        <f>IF(BD27="","","木")</f>
        <v/>
      </c>
      <c r="BE28" s="33" t="str">
        <f>IF(BE27="","","金")</f>
        <v/>
      </c>
      <c r="BF28" s="33" t="str">
        <f>IF(BF27="","","土")</f>
        <v/>
      </c>
      <c r="BG28" s="33" t="str">
        <f>IF(BG27="","","日")</f>
        <v/>
      </c>
      <c r="BH28" s="30" t="s">
        <v>16</v>
      </c>
      <c r="BI28" s="31">
        <f>+COUNTIF(BA32:BG32,"夏休")+COUNTIF(BA32:BG32,"冬休")+COUNTIF(BA32:BG32,"中止")</f>
        <v>0</v>
      </c>
      <c r="BJ28" s="7">
        <f>+COUNTIF(BF32:BG32,"夏休")+COUNTIF(BF32:BG32,"冬休")+COUNTIF(BF32:BG32,"中止")</f>
        <v>0</v>
      </c>
      <c r="BK28" s="9"/>
      <c r="BL28" s="32" t="s">
        <v>5</v>
      </c>
      <c r="BM28" s="33" t="str">
        <f>IF(BM27="","","月")</f>
        <v/>
      </c>
      <c r="BN28" s="33" t="str">
        <f>IF(BN27="","","火")</f>
        <v/>
      </c>
      <c r="BO28" s="33" t="str">
        <f>IF(BO27="","","水")</f>
        <v/>
      </c>
      <c r="BP28" s="33" t="str">
        <f>IF(BP27="","","木")</f>
        <v/>
      </c>
      <c r="BQ28" s="33" t="str">
        <f>IF(BQ27="","","金")</f>
        <v/>
      </c>
      <c r="BR28" s="33" t="str">
        <f>IF(BR27="","","土")</f>
        <v/>
      </c>
      <c r="BS28" s="33" t="str">
        <f>IF(BS27="","","日")</f>
        <v/>
      </c>
      <c r="BT28" s="30" t="s">
        <v>16</v>
      </c>
      <c r="BU28" s="31">
        <f>+COUNTIF(BM32:BS32,"夏休")+COUNTIF(BM32:BS32,"冬休")+COUNTIF(BM32:BS32,"中止")</f>
        <v>0</v>
      </c>
      <c r="BV28" s="7">
        <f>+COUNTIF(BR32:BS32,"夏休")+COUNTIF(BR32:BS32,"冬休")+COUNTIF(BR32:BS32,"中止")</f>
        <v>0</v>
      </c>
      <c r="BY28" s="32" t="s">
        <v>5</v>
      </c>
      <c r="BZ28" s="33" t="str">
        <f>IF(BZ27="","","月")</f>
        <v/>
      </c>
      <c r="CA28" s="33" t="str">
        <f>IF(CA27="","","火")</f>
        <v/>
      </c>
      <c r="CB28" s="33" t="str">
        <f>IF(CB27="","","水")</f>
        <v/>
      </c>
      <c r="CC28" s="33" t="str">
        <f>IF(CC27="","","木")</f>
        <v/>
      </c>
      <c r="CD28" s="33" t="str">
        <f>IF(CD27="","","金")</f>
        <v/>
      </c>
      <c r="CE28" s="33" t="str">
        <f>IF(CE27="","","土")</f>
        <v/>
      </c>
      <c r="CF28" s="33" t="str">
        <f>IF(CF27="","","日")</f>
        <v/>
      </c>
      <c r="CG28" s="30" t="s">
        <v>16</v>
      </c>
      <c r="CH28" s="31">
        <f>+COUNTIF(BZ32:CF32,"夏休")+COUNTIF(BZ32:CF32,"冬休")+COUNTIF(BZ32:CF32,"中止")</f>
        <v>0</v>
      </c>
      <c r="CI28" s="7">
        <f>+COUNTIF(CE32:CF32,"夏休")+COUNTIF(CE32:CF32,"冬休")+COUNTIF(CE32:CF32,"中止")</f>
        <v>0</v>
      </c>
      <c r="CJ28" s="9"/>
      <c r="CK28" s="32" t="s">
        <v>5</v>
      </c>
      <c r="CL28" s="33" t="str">
        <f>IF(CL27="","","月")</f>
        <v/>
      </c>
      <c r="CM28" s="33" t="str">
        <f>IF(CM27="","","火")</f>
        <v/>
      </c>
      <c r="CN28" s="33" t="str">
        <f>IF(CN27="","","水")</f>
        <v/>
      </c>
      <c r="CO28" s="33" t="str">
        <f>IF(CO27="","","木")</f>
        <v/>
      </c>
      <c r="CP28" s="33" t="str">
        <f>IF(CP27="","","金")</f>
        <v/>
      </c>
      <c r="CQ28" s="33" t="str">
        <f>IF(CQ27="","","土")</f>
        <v/>
      </c>
      <c r="CR28" s="33" t="str">
        <f>IF(CR27="","","日")</f>
        <v/>
      </c>
      <c r="CS28" s="30" t="s">
        <v>16</v>
      </c>
      <c r="CT28" s="31">
        <f>+COUNTIF(CL32:CR32,"夏休")+COUNTIF(CL32:CR32,"冬休")+COUNTIF(CL32:CR32,"中止")</f>
        <v>0</v>
      </c>
      <c r="CU28" s="7">
        <f>+COUNTIF(CQ32:CR32,"夏休")+COUNTIF(CQ32:CR32,"冬休")+COUNTIF(CQ32:CR32,"中止")</f>
        <v>0</v>
      </c>
    </row>
    <row r="29" spans="2:99" ht="13.5" customHeight="1" x14ac:dyDescent="0.15">
      <c r="B29" s="104" t="s">
        <v>8</v>
      </c>
      <c r="C29" s="110"/>
      <c r="D29" s="101"/>
      <c r="E29" s="101"/>
      <c r="F29" s="101"/>
      <c r="G29" s="101"/>
      <c r="H29" s="101"/>
      <c r="I29" s="113"/>
      <c r="J29" s="34" t="s">
        <v>2</v>
      </c>
      <c r="K29" s="74">
        <f>COUNT(C27:I27)-K28</f>
        <v>7</v>
      </c>
      <c r="L29" s="80"/>
      <c r="M29" s="9"/>
      <c r="N29" s="104" t="s">
        <v>8</v>
      </c>
      <c r="O29" s="110"/>
      <c r="P29" s="101"/>
      <c r="Q29" s="101"/>
      <c r="R29" s="101"/>
      <c r="S29" s="101"/>
      <c r="T29" s="101"/>
      <c r="U29" s="113"/>
      <c r="V29" s="34" t="s">
        <v>2</v>
      </c>
      <c r="W29" s="74">
        <f>COUNT(O27:U27)-W28</f>
        <v>7</v>
      </c>
      <c r="X29" s="80"/>
      <c r="AA29" s="104" t="s">
        <v>8</v>
      </c>
      <c r="AB29" s="110"/>
      <c r="AC29" s="101"/>
      <c r="AD29" s="101"/>
      <c r="AE29" s="101"/>
      <c r="AF29" s="101"/>
      <c r="AG29" s="101"/>
      <c r="AH29" s="113"/>
      <c r="AI29" s="34" t="s">
        <v>2</v>
      </c>
      <c r="AJ29" s="74">
        <f>COUNT(AB27:AH27)-AJ28</f>
        <v>7</v>
      </c>
      <c r="AK29" s="80"/>
      <c r="AL29" s="9"/>
      <c r="AM29" s="104" t="s">
        <v>8</v>
      </c>
      <c r="AN29" s="110"/>
      <c r="AO29" s="101"/>
      <c r="AP29" s="101"/>
      <c r="AQ29" s="101"/>
      <c r="AR29" s="101"/>
      <c r="AS29" s="101"/>
      <c r="AT29" s="113"/>
      <c r="AU29" s="34" t="s">
        <v>2</v>
      </c>
      <c r="AV29" s="74">
        <f>COUNT(AN27:AT27)-AV28</f>
        <v>0</v>
      </c>
      <c r="AW29" s="80"/>
      <c r="AZ29" s="104" t="s">
        <v>8</v>
      </c>
      <c r="BA29" s="110"/>
      <c r="BB29" s="101"/>
      <c r="BC29" s="101"/>
      <c r="BD29" s="101"/>
      <c r="BE29" s="101"/>
      <c r="BF29" s="101"/>
      <c r="BG29" s="113"/>
      <c r="BH29" s="34" t="s">
        <v>2</v>
      </c>
      <c r="BI29" s="74">
        <f>COUNT(BA27:BG27)-BI28</f>
        <v>0</v>
      </c>
      <c r="BJ29" s="80"/>
      <c r="BK29" s="9"/>
      <c r="BL29" s="104" t="s">
        <v>8</v>
      </c>
      <c r="BM29" s="110"/>
      <c r="BN29" s="101"/>
      <c r="BO29" s="101"/>
      <c r="BP29" s="101"/>
      <c r="BQ29" s="101"/>
      <c r="BR29" s="101"/>
      <c r="BS29" s="113"/>
      <c r="BT29" s="34" t="s">
        <v>2</v>
      </c>
      <c r="BU29" s="74">
        <f>COUNT(BM27:BS27)-BU28</f>
        <v>0</v>
      </c>
      <c r="BV29" s="80"/>
      <c r="BY29" s="104" t="s">
        <v>8</v>
      </c>
      <c r="BZ29" s="110"/>
      <c r="CA29" s="101"/>
      <c r="CB29" s="101"/>
      <c r="CC29" s="101"/>
      <c r="CD29" s="101"/>
      <c r="CE29" s="101"/>
      <c r="CF29" s="113"/>
      <c r="CG29" s="34" t="s">
        <v>2</v>
      </c>
      <c r="CH29" s="74">
        <f>COUNT(BZ27:CF27)-CH28</f>
        <v>0</v>
      </c>
      <c r="CI29" s="80"/>
      <c r="CJ29" s="9"/>
      <c r="CK29" s="104" t="s">
        <v>8</v>
      </c>
      <c r="CL29" s="110"/>
      <c r="CM29" s="101"/>
      <c r="CN29" s="101"/>
      <c r="CO29" s="101"/>
      <c r="CP29" s="101"/>
      <c r="CQ29" s="101"/>
      <c r="CR29" s="113"/>
      <c r="CS29" s="34" t="s">
        <v>2</v>
      </c>
      <c r="CT29" s="74">
        <f>COUNT(CL27:CR27)-CT28</f>
        <v>0</v>
      </c>
      <c r="CU29" s="80"/>
    </row>
    <row r="30" spans="2:99" ht="13.5" customHeight="1" x14ac:dyDescent="0.15">
      <c r="B30" s="105"/>
      <c r="C30" s="111"/>
      <c r="D30" s="102"/>
      <c r="E30" s="102"/>
      <c r="F30" s="102"/>
      <c r="G30" s="102"/>
      <c r="H30" s="102"/>
      <c r="I30" s="114"/>
      <c r="J30" s="34" t="s">
        <v>6</v>
      </c>
      <c r="K30" s="36">
        <f>+COUNTIF(C33:I33,"休")</f>
        <v>0</v>
      </c>
      <c r="M30" s="37"/>
      <c r="N30" s="105"/>
      <c r="O30" s="111"/>
      <c r="P30" s="102"/>
      <c r="Q30" s="102"/>
      <c r="R30" s="102"/>
      <c r="S30" s="102"/>
      <c r="T30" s="102"/>
      <c r="U30" s="114"/>
      <c r="V30" s="34" t="s">
        <v>6</v>
      </c>
      <c r="W30" s="36">
        <f>+COUNTIF(O33:U33,"休")</f>
        <v>0</v>
      </c>
      <c r="AA30" s="105"/>
      <c r="AB30" s="111"/>
      <c r="AC30" s="102"/>
      <c r="AD30" s="102"/>
      <c r="AE30" s="102"/>
      <c r="AF30" s="102"/>
      <c r="AG30" s="102"/>
      <c r="AH30" s="114"/>
      <c r="AI30" s="34" t="s">
        <v>6</v>
      </c>
      <c r="AJ30" s="36">
        <f>+COUNTIF(AB33:AH33,"休")</f>
        <v>0</v>
      </c>
      <c r="AL30" s="37"/>
      <c r="AM30" s="105"/>
      <c r="AN30" s="111"/>
      <c r="AO30" s="102"/>
      <c r="AP30" s="102"/>
      <c r="AQ30" s="102"/>
      <c r="AR30" s="102"/>
      <c r="AS30" s="102"/>
      <c r="AT30" s="114"/>
      <c r="AU30" s="34" t="s">
        <v>6</v>
      </c>
      <c r="AV30" s="36">
        <f>+COUNTIF(AN33:AT33,"休")</f>
        <v>0</v>
      </c>
      <c r="AZ30" s="105"/>
      <c r="BA30" s="111"/>
      <c r="BB30" s="102"/>
      <c r="BC30" s="102"/>
      <c r="BD30" s="102"/>
      <c r="BE30" s="102"/>
      <c r="BF30" s="102"/>
      <c r="BG30" s="114"/>
      <c r="BH30" s="34" t="s">
        <v>6</v>
      </c>
      <c r="BI30" s="36">
        <f>+COUNTIF(BA33:BG33,"休")</f>
        <v>0</v>
      </c>
      <c r="BK30" s="37"/>
      <c r="BL30" s="105"/>
      <c r="BM30" s="111"/>
      <c r="BN30" s="102"/>
      <c r="BO30" s="102"/>
      <c r="BP30" s="102"/>
      <c r="BQ30" s="102"/>
      <c r="BR30" s="102"/>
      <c r="BS30" s="114"/>
      <c r="BT30" s="34" t="s">
        <v>6</v>
      </c>
      <c r="BU30" s="36">
        <f>+COUNTIF(BM33:BS33,"休")</f>
        <v>0</v>
      </c>
      <c r="BY30" s="105"/>
      <c r="BZ30" s="111"/>
      <c r="CA30" s="102"/>
      <c r="CB30" s="102"/>
      <c r="CC30" s="102"/>
      <c r="CD30" s="102"/>
      <c r="CE30" s="102"/>
      <c r="CF30" s="114"/>
      <c r="CG30" s="34" t="s">
        <v>6</v>
      </c>
      <c r="CH30" s="36">
        <f>+COUNTIF(BZ33:CF33,"休")</f>
        <v>0</v>
      </c>
      <c r="CJ30" s="37"/>
      <c r="CK30" s="105"/>
      <c r="CL30" s="111"/>
      <c r="CM30" s="102"/>
      <c r="CN30" s="102"/>
      <c r="CO30" s="102"/>
      <c r="CP30" s="102"/>
      <c r="CQ30" s="102"/>
      <c r="CR30" s="114"/>
      <c r="CS30" s="34" t="s">
        <v>6</v>
      </c>
      <c r="CT30" s="36">
        <f>+COUNTIF(CL33:CR33,"休")</f>
        <v>0</v>
      </c>
    </row>
    <row r="31" spans="2:99" ht="13.5" customHeight="1" x14ac:dyDescent="0.15">
      <c r="B31" s="106"/>
      <c r="C31" s="112"/>
      <c r="D31" s="103"/>
      <c r="E31" s="103"/>
      <c r="F31" s="103"/>
      <c r="G31" s="103"/>
      <c r="H31" s="103"/>
      <c r="I31" s="115"/>
      <c r="J31" s="34" t="s">
        <v>9</v>
      </c>
      <c r="K31" s="38">
        <f>+K30/K29</f>
        <v>0</v>
      </c>
      <c r="L31" s="52"/>
      <c r="M31" s="9"/>
      <c r="N31" s="106"/>
      <c r="O31" s="112"/>
      <c r="P31" s="103"/>
      <c r="Q31" s="103"/>
      <c r="R31" s="103"/>
      <c r="S31" s="103"/>
      <c r="T31" s="103"/>
      <c r="U31" s="115"/>
      <c r="V31" s="34" t="s">
        <v>9</v>
      </c>
      <c r="W31" s="38">
        <f>+W30/W29</f>
        <v>0</v>
      </c>
      <c r="X31" s="52"/>
      <c r="AA31" s="106"/>
      <c r="AB31" s="112"/>
      <c r="AC31" s="103"/>
      <c r="AD31" s="103"/>
      <c r="AE31" s="103"/>
      <c r="AF31" s="103"/>
      <c r="AG31" s="103"/>
      <c r="AH31" s="115"/>
      <c r="AI31" s="34" t="s">
        <v>9</v>
      </c>
      <c r="AJ31" s="38">
        <f>+AJ30/AJ29</f>
        <v>0</v>
      </c>
      <c r="AK31" s="52"/>
      <c r="AL31" s="9"/>
      <c r="AM31" s="106"/>
      <c r="AN31" s="112"/>
      <c r="AO31" s="103"/>
      <c r="AP31" s="103"/>
      <c r="AQ31" s="103"/>
      <c r="AR31" s="103"/>
      <c r="AS31" s="103"/>
      <c r="AT31" s="115"/>
      <c r="AU31" s="34" t="s">
        <v>9</v>
      </c>
      <c r="AV31" s="38" t="e">
        <f>+AV30/AV29</f>
        <v>#DIV/0!</v>
      </c>
      <c r="AW31" s="52"/>
      <c r="AZ31" s="106"/>
      <c r="BA31" s="112"/>
      <c r="BB31" s="103"/>
      <c r="BC31" s="103"/>
      <c r="BD31" s="103"/>
      <c r="BE31" s="103"/>
      <c r="BF31" s="103"/>
      <c r="BG31" s="115"/>
      <c r="BH31" s="34" t="s">
        <v>9</v>
      </c>
      <c r="BI31" s="38" t="e">
        <f>+BI30/BI29</f>
        <v>#DIV/0!</v>
      </c>
      <c r="BJ31" s="52"/>
      <c r="BK31" s="9"/>
      <c r="BL31" s="106"/>
      <c r="BM31" s="112"/>
      <c r="BN31" s="103"/>
      <c r="BO31" s="103"/>
      <c r="BP31" s="103"/>
      <c r="BQ31" s="103"/>
      <c r="BR31" s="103"/>
      <c r="BS31" s="115"/>
      <c r="BT31" s="34" t="s">
        <v>9</v>
      </c>
      <c r="BU31" s="38" t="e">
        <f>+BU30/BU29</f>
        <v>#DIV/0!</v>
      </c>
      <c r="BV31" s="52"/>
      <c r="BY31" s="106"/>
      <c r="BZ31" s="112"/>
      <c r="CA31" s="103"/>
      <c r="CB31" s="103"/>
      <c r="CC31" s="103"/>
      <c r="CD31" s="103"/>
      <c r="CE31" s="103"/>
      <c r="CF31" s="115"/>
      <c r="CG31" s="34" t="s">
        <v>9</v>
      </c>
      <c r="CH31" s="38" t="e">
        <f>+CH30/CH29</f>
        <v>#DIV/0!</v>
      </c>
      <c r="CI31" s="52"/>
      <c r="CJ31" s="9"/>
      <c r="CK31" s="106"/>
      <c r="CL31" s="112"/>
      <c r="CM31" s="103"/>
      <c r="CN31" s="103"/>
      <c r="CO31" s="103"/>
      <c r="CP31" s="103"/>
      <c r="CQ31" s="103"/>
      <c r="CR31" s="115"/>
      <c r="CS31" s="34" t="s">
        <v>9</v>
      </c>
      <c r="CT31" s="38" t="e">
        <f>+CT30/CT29</f>
        <v>#DIV/0!</v>
      </c>
      <c r="CU31" s="52"/>
    </row>
    <row r="32" spans="2:99" x14ac:dyDescent="0.15">
      <c r="B32" s="39" t="s">
        <v>15</v>
      </c>
      <c r="C32" s="2"/>
      <c r="D32" s="2"/>
      <c r="E32" s="2"/>
      <c r="F32" s="2"/>
      <c r="G32" s="2"/>
      <c r="H32" s="2"/>
      <c r="I32" s="2"/>
      <c r="J32" s="34" t="s">
        <v>10</v>
      </c>
      <c r="K32" s="36">
        <f>+COUNTIF(C34:I34,"*休")</f>
        <v>0</v>
      </c>
      <c r="M32" s="9"/>
      <c r="N32" s="39" t="s">
        <v>15</v>
      </c>
      <c r="O32" s="2"/>
      <c r="P32" s="2"/>
      <c r="Q32" s="2"/>
      <c r="R32" s="2"/>
      <c r="S32" s="2"/>
      <c r="T32" s="2"/>
      <c r="U32" s="2"/>
      <c r="V32" s="34" t="s">
        <v>10</v>
      </c>
      <c r="W32" s="36">
        <f>+COUNTIF(O34:U34,"*休")</f>
        <v>0</v>
      </c>
      <c r="AA32" s="39" t="s">
        <v>15</v>
      </c>
      <c r="AB32" s="2"/>
      <c r="AC32" s="2"/>
      <c r="AD32" s="2"/>
      <c r="AE32" s="2"/>
      <c r="AF32" s="2"/>
      <c r="AG32" s="2"/>
      <c r="AH32" s="2"/>
      <c r="AI32" s="34" t="s">
        <v>10</v>
      </c>
      <c r="AJ32" s="36">
        <f>+COUNTIF(AB34:AH34,"*休")</f>
        <v>0</v>
      </c>
      <c r="AL32" s="9"/>
      <c r="AM32" s="39" t="s">
        <v>15</v>
      </c>
      <c r="AN32" s="2"/>
      <c r="AO32" s="2"/>
      <c r="AP32" s="2"/>
      <c r="AQ32" s="2"/>
      <c r="AR32" s="2"/>
      <c r="AS32" s="2"/>
      <c r="AT32" s="2"/>
      <c r="AU32" s="34" t="s">
        <v>10</v>
      </c>
      <c r="AV32" s="36">
        <f>+COUNTIF(AN34:AT34,"*休")</f>
        <v>0</v>
      </c>
      <c r="AZ32" s="39" t="s">
        <v>15</v>
      </c>
      <c r="BA32" s="2"/>
      <c r="BB32" s="2"/>
      <c r="BC32" s="2"/>
      <c r="BD32" s="2"/>
      <c r="BE32" s="2"/>
      <c r="BF32" s="2"/>
      <c r="BG32" s="2"/>
      <c r="BH32" s="34" t="s">
        <v>10</v>
      </c>
      <c r="BI32" s="36">
        <f>+COUNTIF(BA34:BG34,"*休")</f>
        <v>0</v>
      </c>
      <c r="BK32" s="9"/>
      <c r="BL32" s="39" t="s">
        <v>15</v>
      </c>
      <c r="BM32" s="2"/>
      <c r="BN32" s="2"/>
      <c r="BO32" s="2"/>
      <c r="BP32" s="2"/>
      <c r="BQ32" s="2"/>
      <c r="BR32" s="2"/>
      <c r="BS32" s="2"/>
      <c r="BT32" s="34" t="s">
        <v>10</v>
      </c>
      <c r="BU32" s="36">
        <f>+COUNTIF(BM34:BS34,"*休")</f>
        <v>0</v>
      </c>
      <c r="BY32" s="39" t="s">
        <v>15</v>
      </c>
      <c r="BZ32" s="2"/>
      <c r="CA32" s="2"/>
      <c r="CB32" s="2"/>
      <c r="CC32" s="2"/>
      <c r="CD32" s="2"/>
      <c r="CE32" s="2"/>
      <c r="CF32" s="2"/>
      <c r="CG32" s="34" t="s">
        <v>10</v>
      </c>
      <c r="CH32" s="36">
        <f>+COUNTIF(BZ34:CF34,"*休")</f>
        <v>0</v>
      </c>
      <c r="CJ32" s="9"/>
      <c r="CK32" s="39" t="s">
        <v>15</v>
      </c>
      <c r="CL32" s="2"/>
      <c r="CM32" s="2"/>
      <c r="CN32" s="2"/>
      <c r="CO32" s="2"/>
      <c r="CP32" s="2"/>
      <c r="CQ32" s="2"/>
      <c r="CR32" s="2"/>
      <c r="CS32" s="34" t="s">
        <v>10</v>
      </c>
      <c r="CT32" s="36">
        <f>+COUNTIF(CL34:CR34,"*休")</f>
        <v>0</v>
      </c>
    </row>
    <row r="33" spans="2:99" x14ac:dyDescent="0.15">
      <c r="B33" s="32" t="s">
        <v>0</v>
      </c>
      <c r="C33" s="2"/>
      <c r="D33" s="2"/>
      <c r="E33" s="2"/>
      <c r="F33" s="2"/>
      <c r="G33" s="2"/>
      <c r="H33" s="2"/>
      <c r="I33" s="2"/>
      <c r="J33" s="40" t="s">
        <v>4</v>
      </c>
      <c r="K33" s="41">
        <f>+K32/K29</f>
        <v>0</v>
      </c>
      <c r="L33" s="52"/>
      <c r="M33" s="9"/>
      <c r="N33" s="32" t="s">
        <v>0</v>
      </c>
      <c r="O33" s="2"/>
      <c r="P33" s="2"/>
      <c r="Q33" s="2"/>
      <c r="R33" s="2"/>
      <c r="S33" s="2"/>
      <c r="T33" s="2"/>
      <c r="U33" s="2"/>
      <c r="V33" s="40" t="s">
        <v>4</v>
      </c>
      <c r="W33" s="41">
        <f>+W32/W29</f>
        <v>0</v>
      </c>
      <c r="X33" s="52"/>
      <c r="AA33" s="32" t="s">
        <v>0</v>
      </c>
      <c r="AB33" s="2"/>
      <c r="AC33" s="2"/>
      <c r="AD33" s="2"/>
      <c r="AE33" s="2"/>
      <c r="AF33" s="2"/>
      <c r="AG33" s="2"/>
      <c r="AH33" s="2"/>
      <c r="AI33" s="40" t="s">
        <v>4</v>
      </c>
      <c r="AJ33" s="41">
        <f>+AJ32/AJ29</f>
        <v>0</v>
      </c>
      <c r="AK33" s="52"/>
      <c r="AL33" s="9"/>
      <c r="AM33" s="32" t="s">
        <v>0</v>
      </c>
      <c r="AN33" s="2"/>
      <c r="AO33" s="2"/>
      <c r="AP33" s="2"/>
      <c r="AQ33" s="2"/>
      <c r="AR33" s="2"/>
      <c r="AS33" s="2"/>
      <c r="AT33" s="2"/>
      <c r="AU33" s="40" t="s">
        <v>4</v>
      </c>
      <c r="AV33" s="41" t="e">
        <f>+AV32/AV29</f>
        <v>#DIV/0!</v>
      </c>
      <c r="AW33" s="52"/>
      <c r="AZ33" s="32" t="s">
        <v>0</v>
      </c>
      <c r="BA33" s="2"/>
      <c r="BB33" s="2"/>
      <c r="BC33" s="2"/>
      <c r="BD33" s="2"/>
      <c r="BE33" s="2"/>
      <c r="BF33" s="2"/>
      <c r="BG33" s="2"/>
      <c r="BH33" s="40" t="s">
        <v>4</v>
      </c>
      <c r="BI33" s="41" t="e">
        <f>+BI32/BI29</f>
        <v>#DIV/0!</v>
      </c>
      <c r="BJ33" s="52"/>
      <c r="BK33" s="9"/>
      <c r="BL33" s="32" t="s">
        <v>0</v>
      </c>
      <c r="BM33" s="2"/>
      <c r="BN33" s="2"/>
      <c r="BO33" s="2"/>
      <c r="BP33" s="2"/>
      <c r="BQ33" s="2"/>
      <c r="BR33" s="2"/>
      <c r="BS33" s="2"/>
      <c r="BT33" s="40" t="s">
        <v>4</v>
      </c>
      <c r="BU33" s="41" t="e">
        <f>+BU32/BU29</f>
        <v>#DIV/0!</v>
      </c>
      <c r="BV33" s="52"/>
      <c r="BY33" s="32" t="s">
        <v>0</v>
      </c>
      <c r="BZ33" s="2"/>
      <c r="CA33" s="2"/>
      <c r="CB33" s="2"/>
      <c r="CC33" s="2"/>
      <c r="CD33" s="2"/>
      <c r="CE33" s="2"/>
      <c r="CF33" s="2"/>
      <c r="CG33" s="40" t="s">
        <v>4</v>
      </c>
      <c r="CH33" s="41" t="e">
        <f>+CH32/CH29</f>
        <v>#DIV/0!</v>
      </c>
      <c r="CI33" s="52"/>
      <c r="CJ33" s="9"/>
      <c r="CK33" s="32" t="s">
        <v>0</v>
      </c>
      <c r="CL33" s="2"/>
      <c r="CM33" s="2"/>
      <c r="CN33" s="2"/>
      <c r="CO33" s="2"/>
      <c r="CP33" s="2"/>
      <c r="CQ33" s="2"/>
      <c r="CR33" s="2"/>
      <c r="CS33" s="40" t="s">
        <v>4</v>
      </c>
      <c r="CT33" s="41" t="e">
        <f>+CT32/CT29</f>
        <v>#DIV/0!</v>
      </c>
      <c r="CU33" s="52"/>
    </row>
    <row r="34" spans="2:99" x14ac:dyDescent="0.15">
      <c r="B34" s="42" t="s">
        <v>7</v>
      </c>
      <c r="C34" s="56"/>
      <c r="D34" s="56"/>
      <c r="E34" s="56"/>
      <c r="F34" s="56"/>
      <c r="G34" s="56"/>
      <c r="H34" s="56"/>
      <c r="I34" s="56"/>
      <c r="J34" s="76" t="s">
        <v>55</v>
      </c>
      <c r="K34" s="44" t="str">
        <f>IF(H35="","OK",_xlfn.IFS(H33=I33="休","OK",K32&gt;=2,"OK",K32&gt;=2-L28,"OK",K32&lt;2,"NG"))</f>
        <v>NG</v>
      </c>
      <c r="L34" s="52"/>
      <c r="M34" s="37"/>
      <c r="N34" s="42" t="s">
        <v>7</v>
      </c>
      <c r="O34" s="56"/>
      <c r="P34" s="56"/>
      <c r="Q34" s="56"/>
      <c r="R34" s="56"/>
      <c r="S34" s="56"/>
      <c r="T34" s="56"/>
      <c r="U34" s="56"/>
      <c r="V34" s="76" t="s">
        <v>55</v>
      </c>
      <c r="W34" s="44" t="str">
        <f>IF(T35="","OK",_xlfn.IFS(T33=U33="休","OK",W32&gt;=2,"OK",W32&gt;=2-X28,"OK",W32&lt;2,"NG"))</f>
        <v>NG</v>
      </c>
      <c r="X34" s="52"/>
      <c r="AA34" s="42" t="s">
        <v>7</v>
      </c>
      <c r="AB34" s="56"/>
      <c r="AC34" s="56"/>
      <c r="AD34" s="56"/>
      <c r="AE34" s="56"/>
      <c r="AF34" s="56"/>
      <c r="AG34" s="56"/>
      <c r="AH34" s="56"/>
      <c r="AI34" s="76" t="s">
        <v>55</v>
      </c>
      <c r="AJ34" s="44" t="str">
        <f>IF(AG35="","OK",_xlfn.IFS(AG33=AH33="休","OK",AJ32&gt;=2,"OK",AJ32&gt;=2-AK28,"OK",AJ32&lt;2,"NG"))</f>
        <v>NG</v>
      </c>
      <c r="AK34" s="52"/>
      <c r="AL34" s="37"/>
      <c r="AM34" s="42" t="s">
        <v>7</v>
      </c>
      <c r="AN34" s="56"/>
      <c r="AO34" s="56"/>
      <c r="AP34" s="56"/>
      <c r="AQ34" s="56"/>
      <c r="AR34" s="56"/>
      <c r="AS34" s="56"/>
      <c r="AT34" s="56"/>
      <c r="AU34" s="76" t="s">
        <v>55</v>
      </c>
      <c r="AV34" s="44" t="str">
        <f>IF(AS35="","OK",_xlfn.IFS(AS33=AT33="休","OK",AV32&gt;=2,"OK",AV32&gt;=2-AW28,"OK",AV32&lt;2,"NG"))</f>
        <v>OK</v>
      </c>
      <c r="AW34" s="52"/>
      <c r="AZ34" s="42" t="s">
        <v>7</v>
      </c>
      <c r="BA34" s="56"/>
      <c r="BB34" s="56"/>
      <c r="BC34" s="56"/>
      <c r="BD34" s="56"/>
      <c r="BE34" s="56"/>
      <c r="BF34" s="56"/>
      <c r="BG34" s="56"/>
      <c r="BH34" s="76" t="s">
        <v>55</v>
      </c>
      <c r="BI34" s="44" t="str">
        <f>IF(BF35="","OK",_xlfn.IFS(BF33=BG33="休","OK",BI32&gt;=2,"OK",BI32&gt;=2-BJ28,"OK",BI32&lt;2,"NG"))</f>
        <v>OK</v>
      </c>
      <c r="BJ34" s="52"/>
      <c r="BK34" s="37"/>
      <c r="BL34" s="42" t="s">
        <v>7</v>
      </c>
      <c r="BM34" s="56"/>
      <c r="BN34" s="56"/>
      <c r="BO34" s="56"/>
      <c r="BP34" s="56"/>
      <c r="BQ34" s="56"/>
      <c r="BR34" s="56"/>
      <c r="BS34" s="56"/>
      <c r="BT34" s="76" t="s">
        <v>55</v>
      </c>
      <c r="BU34" s="44" t="str">
        <f>IF(BR35="","OK",_xlfn.IFS(BR33=BS33="休","OK",BU32&gt;=2,"OK",BU32&gt;=2-BV28,"OK",BU32&lt;2,"NG"))</f>
        <v>OK</v>
      </c>
      <c r="BV34" s="52"/>
      <c r="BY34" s="42" t="s">
        <v>7</v>
      </c>
      <c r="BZ34" s="56"/>
      <c r="CA34" s="56"/>
      <c r="CB34" s="56"/>
      <c r="CC34" s="56"/>
      <c r="CD34" s="56"/>
      <c r="CE34" s="56"/>
      <c r="CF34" s="56"/>
      <c r="CG34" s="76" t="s">
        <v>55</v>
      </c>
      <c r="CH34" s="44" t="str">
        <f>IF(CE35="","OK",_xlfn.IFS(CE33=CF33="休","OK",CH32&gt;=2,"OK",CH32&gt;=2-CI28,"OK",CH32&lt;2,"NG"))</f>
        <v>OK</v>
      </c>
      <c r="CI34" s="52"/>
      <c r="CJ34" s="37"/>
      <c r="CK34" s="42" t="s">
        <v>7</v>
      </c>
      <c r="CL34" s="56"/>
      <c r="CM34" s="56"/>
      <c r="CN34" s="56"/>
      <c r="CO34" s="56"/>
      <c r="CP34" s="56"/>
      <c r="CQ34" s="56"/>
      <c r="CR34" s="56"/>
      <c r="CS34" s="76" t="s">
        <v>55</v>
      </c>
      <c r="CT34" s="44" t="str">
        <f>IF(CQ35="","OK",_xlfn.IFS(CQ33=CR33="休","OK",CT32&gt;=2,"OK",CT32&gt;=2-CU28,"OK",CT32&lt;2,"NG"))</f>
        <v>OK</v>
      </c>
      <c r="CU34" s="52"/>
    </row>
    <row r="35" spans="2:99" hidden="1" outlineLevel="1" x14ac:dyDescent="0.15">
      <c r="C35" s="77" t="str">
        <f>IF(C27="","",IF(C32="","通常",IF(C32="　","通常",C32)))</f>
        <v>通常</v>
      </c>
      <c r="D35" s="77" t="str">
        <f t="shared" ref="D35:I35" si="82">IF(D27="","",IF(D32="","通常",IF(D32="　","通常",D32)))</f>
        <v>通常</v>
      </c>
      <c r="E35" s="77" t="str">
        <f t="shared" si="82"/>
        <v>通常</v>
      </c>
      <c r="F35" s="77" t="str">
        <f t="shared" si="82"/>
        <v>通常</v>
      </c>
      <c r="G35" s="77" t="str">
        <f t="shared" si="82"/>
        <v>通常</v>
      </c>
      <c r="H35" s="77" t="str">
        <f t="shared" si="82"/>
        <v>通常</v>
      </c>
      <c r="I35" s="77" t="str">
        <f t="shared" si="82"/>
        <v>通常</v>
      </c>
      <c r="J35" s="78"/>
      <c r="K35" s="52"/>
      <c r="L35" s="52"/>
      <c r="M35" s="37"/>
      <c r="O35" s="77" t="str">
        <f>IF(O27="","",IF(O32="","通常",IF(O32="　","通常",O32)))</f>
        <v>通常</v>
      </c>
      <c r="P35" s="77" t="str">
        <f t="shared" ref="P35:U35" si="83">IF(P27="","",IF(P32="","通常",IF(P32="　","通常",P32)))</f>
        <v>通常</v>
      </c>
      <c r="Q35" s="77" t="str">
        <f t="shared" si="83"/>
        <v>通常</v>
      </c>
      <c r="R35" s="77" t="str">
        <f t="shared" si="83"/>
        <v>通常</v>
      </c>
      <c r="S35" s="77" t="str">
        <f t="shared" si="83"/>
        <v>通常</v>
      </c>
      <c r="T35" s="77" t="str">
        <f t="shared" si="83"/>
        <v>通常</v>
      </c>
      <c r="U35" s="77" t="str">
        <f t="shared" si="83"/>
        <v>通常</v>
      </c>
      <c r="V35" s="78"/>
      <c r="W35" s="52"/>
      <c r="X35" s="52"/>
      <c r="AB35" s="77" t="str">
        <f>IF(AB27="","",IF(AB32="","通常",IF(AB32="　","通常",AB32)))</f>
        <v>通常</v>
      </c>
      <c r="AC35" s="77" t="str">
        <f t="shared" ref="AC35:AH35" si="84">IF(AC27="","",IF(AC32="","通常",IF(AC32="　","通常",AC32)))</f>
        <v>通常</v>
      </c>
      <c r="AD35" s="77" t="str">
        <f t="shared" si="84"/>
        <v>通常</v>
      </c>
      <c r="AE35" s="77" t="str">
        <f t="shared" si="84"/>
        <v>通常</v>
      </c>
      <c r="AF35" s="77" t="str">
        <f t="shared" si="84"/>
        <v>通常</v>
      </c>
      <c r="AG35" s="77" t="str">
        <f t="shared" si="84"/>
        <v>通常</v>
      </c>
      <c r="AH35" s="77" t="str">
        <f t="shared" si="84"/>
        <v>通常</v>
      </c>
      <c r="AI35" s="78"/>
      <c r="AJ35" s="52"/>
      <c r="AK35" s="52"/>
      <c r="AL35" s="37"/>
      <c r="AN35" s="77" t="str">
        <f>IF(AN27="","",IF(AN32="","通常",IF(AN32="　","通常",AN32)))</f>
        <v/>
      </c>
      <c r="AO35" s="77" t="str">
        <f t="shared" ref="AO35:AT35" si="85">IF(AO27="","",IF(AO32="","通常",IF(AO32="　","通常",AO32)))</f>
        <v/>
      </c>
      <c r="AP35" s="77" t="str">
        <f t="shared" si="85"/>
        <v/>
      </c>
      <c r="AQ35" s="77" t="str">
        <f t="shared" si="85"/>
        <v/>
      </c>
      <c r="AR35" s="77" t="str">
        <f t="shared" si="85"/>
        <v/>
      </c>
      <c r="AS35" s="77" t="str">
        <f t="shared" si="85"/>
        <v/>
      </c>
      <c r="AT35" s="77" t="str">
        <f t="shared" si="85"/>
        <v/>
      </c>
      <c r="AU35" s="78"/>
      <c r="AV35" s="52"/>
      <c r="AW35" s="52"/>
      <c r="BA35" s="77" t="str">
        <f>IF(BA27="","",IF(BA32="","通常",IF(BA32="　","通常",BA32)))</f>
        <v/>
      </c>
      <c r="BB35" s="77" t="str">
        <f t="shared" ref="BB35:BG35" si="86">IF(BB27="","",IF(BB32="","通常",IF(BB32="　","通常",BB32)))</f>
        <v/>
      </c>
      <c r="BC35" s="77" t="str">
        <f t="shared" si="86"/>
        <v/>
      </c>
      <c r="BD35" s="77" t="str">
        <f t="shared" si="86"/>
        <v/>
      </c>
      <c r="BE35" s="77" t="str">
        <f t="shared" si="86"/>
        <v/>
      </c>
      <c r="BF35" s="77" t="str">
        <f t="shared" si="86"/>
        <v/>
      </c>
      <c r="BG35" s="77" t="str">
        <f t="shared" si="86"/>
        <v/>
      </c>
      <c r="BH35" s="78"/>
      <c r="BI35" s="52"/>
      <c r="BJ35" s="52"/>
      <c r="BK35" s="37"/>
      <c r="BM35" s="77" t="str">
        <f>IF(BM27="","",IF(BM32="","通常",IF(BM32="　","通常",BM32)))</f>
        <v/>
      </c>
      <c r="BN35" s="77" t="str">
        <f t="shared" ref="BN35:BS35" si="87">IF(BN27="","",IF(BN32="","通常",IF(BN32="　","通常",BN32)))</f>
        <v/>
      </c>
      <c r="BO35" s="77" t="str">
        <f t="shared" si="87"/>
        <v/>
      </c>
      <c r="BP35" s="77" t="str">
        <f t="shared" si="87"/>
        <v/>
      </c>
      <c r="BQ35" s="77" t="str">
        <f t="shared" si="87"/>
        <v/>
      </c>
      <c r="BR35" s="77" t="str">
        <f t="shared" si="87"/>
        <v/>
      </c>
      <c r="BS35" s="77" t="str">
        <f t="shared" si="87"/>
        <v/>
      </c>
      <c r="BT35" s="78"/>
      <c r="BU35" s="52"/>
      <c r="BV35" s="52"/>
      <c r="BZ35" s="77" t="str">
        <f>IF(BZ27="","",IF(BZ32="","通常",IF(BZ32="　","通常",BZ32)))</f>
        <v/>
      </c>
      <c r="CA35" s="77" t="str">
        <f t="shared" ref="CA35:CF35" si="88">IF(CA27="","",IF(CA32="","通常",IF(CA32="　","通常",CA32)))</f>
        <v/>
      </c>
      <c r="CB35" s="77" t="str">
        <f t="shared" si="88"/>
        <v/>
      </c>
      <c r="CC35" s="77" t="str">
        <f t="shared" si="88"/>
        <v/>
      </c>
      <c r="CD35" s="77" t="str">
        <f t="shared" si="88"/>
        <v/>
      </c>
      <c r="CE35" s="77" t="str">
        <f t="shared" si="88"/>
        <v/>
      </c>
      <c r="CF35" s="77" t="str">
        <f t="shared" si="88"/>
        <v/>
      </c>
      <c r="CG35" s="78"/>
      <c r="CH35" s="52"/>
      <c r="CI35" s="52"/>
      <c r="CJ35" s="37"/>
      <c r="CL35" s="77" t="str">
        <f>IF(CL27="","",IF(CL32="","通常",IF(CL32="　","通常",CL32)))</f>
        <v/>
      </c>
      <c r="CM35" s="77" t="str">
        <f t="shared" ref="CM35:CR35" si="89">IF(CM27="","",IF(CM32="","通常",IF(CM32="　","通常",CM32)))</f>
        <v/>
      </c>
      <c r="CN35" s="77" t="str">
        <f t="shared" si="89"/>
        <v/>
      </c>
      <c r="CO35" s="77" t="str">
        <f t="shared" si="89"/>
        <v/>
      </c>
      <c r="CP35" s="77" t="str">
        <f t="shared" si="89"/>
        <v/>
      </c>
      <c r="CQ35" s="77" t="str">
        <f t="shared" si="89"/>
        <v/>
      </c>
      <c r="CR35" s="77" t="str">
        <f t="shared" si="89"/>
        <v/>
      </c>
      <c r="CS35" s="78"/>
      <c r="CT35" s="52"/>
      <c r="CU35" s="52"/>
    </row>
    <row r="36" spans="2:99" hidden="1" outlineLevel="1" x14ac:dyDescent="0.15">
      <c r="C36" s="77" t="str">
        <f>IF(C27="","",IF(C32="","通常実績",IF(C32="　","通常実績",C32)))</f>
        <v>通常実績</v>
      </c>
      <c r="D36" s="77" t="str">
        <f t="shared" ref="D36:I36" si="90">IF(D27="","",IF(D32="","通常実績",IF(D32="　","通常実績",D32)))</f>
        <v>通常実績</v>
      </c>
      <c r="E36" s="77" t="str">
        <f t="shared" si="90"/>
        <v>通常実績</v>
      </c>
      <c r="F36" s="77" t="str">
        <f t="shared" si="90"/>
        <v>通常実績</v>
      </c>
      <c r="G36" s="77" t="str">
        <f t="shared" si="90"/>
        <v>通常実績</v>
      </c>
      <c r="H36" s="77" t="str">
        <f t="shared" si="90"/>
        <v>通常実績</v>
      </c>
      <c r="I36" s="77" t="str">
        <f t="shared" si="90"/>
        <v>通常実績</v>
      </c>
      <c r="J36" s="78"/>
      <c r="K36" s="52"/>
      <c r="L36" s="52"/>
      <c r="M36" s="37"/>
      <c r="O36" s="77" t="str">
        <f>IF(O27="","",IF(O32="","通常実績",IF(O32="　","通常実績",O32)))</f>
        <v>通常実績</v>
      </c>
      <c r="P36" s="77" t="str">
        <f t="shared" ref="P36:U36" si="91">IF(P27="","",IF(P32="","通常実績",IF(P32="　","通常実績",P32)))</f>
        <v>通常実績</v>
      </c>
      <c r="Q36" s="77" t="str">
        <f t="shared" si="91"/>
        <v>通常実績</v>
      </c>
      <c r="R36" s="77" t="str">
        <f t="shared" si="91"/>
        <v>通常実績</v>
      </c>
      <c r="S36" s="77" t="str">
        <f t="shared" si="91"/>
        <v>通常実績</v>
      </c>
      <c r="T36" s="77" t="str">
        <f t="shared" si="91"/>
        <v>通常実績</v>
      </c>
      <c r="U36" s="77" t="str">
        <f t="shared" si="91"/>
        <v>通常実績</v>
      </c>
      <c r="V36" s="78"/>
      <c r="W36" s="52"/>
      <c r="X36" s="52"/>
      <c r="AB36" s="77" t="str">
        <f>IF(AB27="","",IF(AB32="","通常実績",IF(AB32="　","通常実績",AB32)))</f>
        <v>通常実績</v>
      </c>
      <c r="AC36" s="77" t="str">
        <f t="shared" ref="AC36:AH36" si="92">IF(AC27="","",IF(AC32="","通常実績",IF(AC32="　","通常実績",AC32)))</f>
        <v>通常実績</v>
      </c>
      <c r="AD36" s="77" t="str">
        <f t="shared" si="92"/>
        <v>通常実績</v>
      </c>
      <c r="AE36" s="77" t="str">
        <f t="shared" si="92"/>
        <v>通常実績</v>
      </c>
      <c r="AF36" s="77" t="str">
        <f t="shared" si="92"/>
        <v>通常実績</v>
      </c>
      <c r="AG36" s="77" t="str">
        <f t="shared" si="92"/>
        <v>通常実績</v>
      </c>
      <c r="AH36" s="77" t="str">
        <f t="shared" si="92"/>
        <v>通常実績</v>
      </c>
      <c r="AI36" s="78"/>
      <c r="AJ36" s="52"/>
      <c r="AK36" s="52"/>
      <c r="AL36" s="37"/>
      <c r="AN36" s="77" t="str">
        <f>IF(AN27="","",IF(AN32="","通常実績",IF(AN32="　","通常実績",AN32)))</f>
        <v/>
      </c>
      <c r="AO36" s="77" t="str">
        <f t="shared" ref="AO36:AT36" si="93">IF(AO27="","",IF(AO32="","通常実績",IF(AO32="　","通常実績",AO32)))</f>
        <v/>
      </c>
      <c r="AP36" s="77" t="str">
        <f t="shared" si="93"/>
        <v/>
      </c>
      <c r="AQ36" s="77" t="str">
        <f t="shared" si="93"/>
        <v/>
      </c>
      <c r="AR36" s="77" t="str">
        <f t="shared" si="93"/>
        <v/>
      </c>
      <c r="AS36" s="77" t="str">
        <f t="shared" si="93"/>
        <v/>
      </c>
      <c r="AT36" s="77" t="str">
        <f t="shared" si="93"/>
        <v/>
      </c>
      <c r="AU36" s="78"/>
      <c r="AV36" s="52"/>
      <c r="AW36" s="52"/>
      <c r="BA36" s="77" t="str">
        <f>IF(BA27="","",IF(BA32="","通常実績",IF(BA32="　","通常実績",BA32)))</f>
        <v/>
      </c>
      <c r="BB36" s="77" t="str">
        <f t="shared" ref="BB36:BG36" si="94">IF(BB27="","",IF(BB32="","通常実績",IF(BB32="　","通常実績",BB32)))</f>
        <v/>
      </c>
      <c r="BC36" s="77" t="str">
        <f t="shared" si="94"/>
        <v/>
      </c>
      <c r="BD36" s="77" t="str">
        <f t="shared" si="94"/>
        <v/>
      </c>
      <c r="BE36" s="77" t="str">
        <f t="shared" si="94"/>
        <v/>
      </c>
      <c r="BF36" s="77" t="str">
        <f t="shared" si="94"/>
        <v/>
      </c>
      <c r="BG36" s="77" t="str">
        <f t="shared" si="94"/>
        <v/>
      </c>
      <c r="BH36" s="78"/>
      <c r="BI36" s="52"/>
      <c r="BJ36" s="52"/>
      <c r="BK36" s="37"/>
      <c r="BM36" s="77" t="str">
        <f>IF(BM27="","",IF(BM32="","通常実績",IF(BM32="　","通常実績",BM32)))</f>
        <v/>
      </c>
      <c r="BN36" s="77" t="str">
        <f t="shared" ref="BN36:BS36" si="95">IF(BN27="","",IF(BN32="","通常実績",IF(BN32="　","通常実績",BN32)))</f>
        <v/>
      </c>
      <c r="BO36" s="77" t="str">
        <f t="shared" si="95"/>
        <v/>
      </c>
      <c r="BP36" s="77" t="str">
        <f t="shared" si="95"/>
        <v/>
      </c>
      <c r="BQ36" s="77" t="str">
        <f t="shared" si="95"/>
        <v/>
      </c>
      <c r="BR36" s="77" t="str">
        <f t="shared" si="95"/>
        <v/>
      </c>
      <c r="BS36" s="77" t="str">
        <f t="shared" si="95"/>
        <v/>
      </c>
      <c r="BT36" s="78"/>
      <c r="BU36" s="52"/>
      <c r="BV36" s="52"/>
      <c r="BZ36" s="77" t="str">
        <f>IF(BZ27="","",IF(BZ32="","通常実績",IF(BZ32="　","通常実績",BZ32)))</f>
        <v/>
      </c>
      <c r="CA36" s="77" t="str">
        <f t="shared" ref="CA36:CF36" si="96">IF(CA27="","",IF(CA32="","通常実績",IF(CA32="　","通常実績",CA32)))</f>
        <v/>
      </c>
      <c r="CB36" s="77" t="str">
        <f t="shared" si="96"/>
        <v/>
      </c>
      <c r="CC36" s="77" t="str">
        <f t="shared" si="96"/>
        <v/>
      </c>
      <c r="CD36" s="77" t="str">
        <f t="shared" si="96"/>
        <v/>
      </c>
      <c r="CE36" s="77" t="str">
        <f t="shared" si="96"/>
        <v/>
      </c>
      <c r="CF36" s="77" t="str">
        <f t="shared" si="96"/>
        <v/>
      </c>
      <c r="CG36" s="78"/>
      <c r="CH36" s="52"/>
      <c r="CI36" s="52"/>
      <c r="CJ36" s="37"/>
      <c r="CL36" s="77" t="str">
        <f>IF(CL27="","",IF(CL32="","通常実績",IF(CL32="　","通常実績",CL32)))</f>
        <v/>
      </c>
      <c r="CM36" s="77" t="str">
        <f t="shared" ref="CM36:CR36" si="97">IF(CM27="","",IF(CM32="","通常実績",IF(CM32="　","通常実績",CM32)))</f>
        <v/>
      </c>
      <c r="CN36" s="77" t="str">
        <f t="shared" si="97"/>
        <v/>
      </c>
      <c r="CO36" s="77" t="str">
        <f t="shared" si="97"/>
        <v/>
      </c>
      <c r="CP36" s="77" t="str">
        <f t="shared" si="97"/>
        <v/>
      </c>
      <c r="CQ36" s="77" t="str">
        <f t="shared" si="97"/>
        <v/>
      </c>
      <c r="CR36" s="77" t="str">
        <f t="shared" si="97"/>
        <v/>
      </c>
      <c r="CS36" s="78"/>
      <c r="CT36" s="52"/>
      <c r="CU36" s="52"/>
    </row>
    <row r="37" spans="2:99" collapsed="1" x14ac:dyDescent="0.15">
      <c r="C37" s="51"/>
      <c r="D37" s="51"/>
      <c r="E37" s="51"/>
      <c r="F37" s="51"/>
      <c r="G37" s="51"/>
      <c r="H37" s="51"/>
      <c r="I37" s="51"/>
      <c r="J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</row>
    <row r="38" spans="2:99" s="69" customFormat="1" ht="13.5" hidden="1" customHeight="1" outlineLevel="1" x14ac:dyDescent="0.15">
      <c r="B38" s="68"/>
      <c r="C38" s="69">
        <f>YEAR(I25+1)</f>
        <v>2026</v>
      </c>
      <c r="D38" s="69">
        <f>MONTH(I25+1)</f>
        <v>8</v>
      </c>
      <c r="E38" s="71">
        <f>DAY(I27)+1</f>
        <v>10</v>
      </c>
      <c r="F38" s="70">
        <f>DATE(C38,D38,E38)</f>
        <v>46244</v>
      </c>
      <c r="G38" s="68"/>
      <c r="H38" s="68"/>
      <c r="J38" s="68"/>
      <c r="K38" s="68"/>
      <c r="L38" s="68"/>
      <c r="M38" s="68"/>
      <c r="N38" s="68"/>
      <c r="O38" s="69">
        <f>YEAR(U25+1)</f>
        <v>2026</v>
      </c>
      <c r="P38" s="69">
        <f>MONTH(U25+1)</f>
        <v>10</v>
      </c>
      <c r="Q38" s="71">
        <f>DAY(U27)+1</f>
        <v>5</v>
      </c>
      <c r="R38" s="70">
        <f>DATE(O38,P38,Q38)</f>
        <v>46300</v>
      </c>
      <c r="S38" s="68"/>
      <c r="T38" s="68"/>
      <c r="V38" s="68"/>
      <c r="W38" s="68"/>
      <c r="X38" s="68"/>
      <c r="AA38" s="68"/>
      <c r="AB38" s="69">
        <f>YEAR(AH25+1)</f>
        <v>2026</v>
      </c>
      <c r="AC38" s="69">
        <f>MONTH(AH25+1)</f>
        <v>11</v>
      </c>
      <c r="AD38" s="71">
        <f>DAY(AH27)+1</f>
        <v>30</v>
      </c>
      <c r="AE38" s="70">
        <f>DATE(AB38,AC38,AD38)</f>
        <v>46356</v>
      </c>
      <c r="AF38" s="68"/>
      <c r="AG38" s="68"/>
      <c r="AI38" s="68"/>
      <c r="AJ38" s="68"/>
      <c r="AK38" s="68"/>
      <c r="AL38" s="68"/>
      <c r="AM38" s="68"/>
      <c r="AN38" s="69">
        <f>YEAR(AT25+1)</f>
        <v>2027</v>
      </c>
      <c r="AO38" s="69">
        <f>MONTH(AT25+1)</f>
        <v>1</v>
      </c>
      <c r="AP38" s="71" t="e">
        <f>DAY(AT27)+1</f>
        <v>#VALUE!</v>
      </c>
      <c r="AQ38" s="70" t="e">
        <f>DATE(AN38,AO38,AP38)</f>
        <v>#VALUE!</v>
      </c>
      <c r="AR38" s="68"/>
      <c r="AS38" s="68"/>
      <c r="AU38" s="68"/>
      <c r="AV38" s="68"/>
      <c r="AW38" s="68"/>
      <c r="AZ38" s="68"/>
      <c r="BA38" s="69">
        <f>YEAR(BG25+1)</f>
        <v>2027</v>
      </c>
      <c r="BB38" s="69">
        <f>MONTH(BG25+1)</f>
        <v>3</v>
      </c>
      <c r="BC38" s="71" t="e">
        <f>DAY(BG27)+1</f>
        <v>#VALUE!</v>
      </c>
      <c r="BD38" s="70" t="e">
        <f>DATE(BA38,BB38,BC38)</f>
        <v>#VALUE!</v>
      </c>
      <c r="BE38" s="68"/>
      <c r="BF38" s="68"/>
      <c r="BH38" s="68"/>
      <c r="BI38" s="68"/>
      <c r="BJ38" s="68"/>
      <c r="BK38" s="68"/>
      <c r="BL38" s="68"/>
      <c r="BM38" s="69">
        <f>YEAR(BS25+1)</f>
        <v>2027</v>
      </c>
      <c r="BN38" s="69">
        <f>MONTH(BS25+1)</f>
        <v>5</v>
      </c>
      <c r="BO38" s="71" t="e">
        <f>DAY(BS27)+1</f>
        <v>#VALUE!</v>
      </c>
      <c r="BP38" s="70" t="e">
        <f>DATE(BM38,BN38,BO38)</f>
        <v>#VALUE!</v>
      </c>
      <c r="BQ38" s="68"/>
      <c r="BR38" s="68"/>
      <c r="BT38" s="68"/>
      <c r="BU38" s="68"/>
      <c r="BV38" s="68"/>
      <c r="BY38" s="68"/>
      <c r="BZ38" s="69">
        <f>YEAR(CF25+1)</f>
        <v>2027</v>
      </c>
      <c r="CA38" s="69">
        <f>MONTH(CF25+1)</f>
        <v>7</v>
      </c>
      <c r="CB38" s="71" t="e">
        <f>DAY(CF27)+1</f>
        <v>#VALUE!</v>
      </c>
      <c r="CC38" s="70" t="e">
        <f>DATE(BZ38,CA38,CB38)</f>
        <v>#VALUE!</v>
      </c>
      <c r="CD38" s="68"/>
      <c r="CE38" s="68"/>
      <c r="CG38" s="68"/>
      <c r="CH38" s="68"/>
      <c r="CI38" s="68"/>
      <c r="CJ38" s="68"/>
      <c r="CK38" s="68"/>
      <c r="CL38" s="69">
        <f>YEAR(CR25+1)</f>
        <v>2027</v>
      </c>
      <c r="CM38" s="69">
        <f>MONTH(CR25+1)</f>
        <v>9</v>
      </c>
      <c r="CN38" s="71" t="e">
        <f>DAY(CR27)+1</f>
        <v>#VALUE!</v>
      </c>
      <c r="CO38" s="70" t="e">
        <f>DATE(CL38,CM38,CN38)</f>
        <v>#VALUE!</v>
      </c>
      <c r="CP38" s="68"/>
      <c r="CQ38" s="68"/>
      <c r="CS38" s="68"/>
      <c r="CT38" s="68"/>
      <c r="CU38" s="68"/>
    </row>
    <row r="39" spans="2:99" s="73" customFormat="1" ht="13.5" hidden="1" customHeight="1" outlineLevel="1" x14ac:dyDescent="0.15">
      <c r="B39" s="72"/>
      <c r="C39" s="73">
        <f>I25+1</f>
        <v>46244</v>
      </c>
      <c r="D39" s="73">
        <f t="shared" ref="D39:I39" si="98">C39+1</f>
        <v>46245</v>
      </c>
      <c r="E39" s="73">
        <f t="shared" si="98"/>
        <v>46246</v>
      </c>
      <c r="F39" s="73">
        <f t="shared" si="98"/>
        <v>46247</v>
      </c>
      <c r="G39" s="73">
        <f t="shared" si="98"/>
        <v>46248</v>
      </c>
      <c r="H39" s="73">
        <f t="shared" si="98"/>
        <v>46249</v>
      </c>
      <c r="I39" s="73">
        <f t="shared" si="98"/>
        <v>46250</v>
      </c>
      <c r="J39" s="72"/>
      <c r="K39" s="72"/>
      <c r="L39" s="72"/>
      <c r="M39" s="72"/>
      <c r="N39" s="72"/>
      <c r="O39" s="73">
        <f>U25+1</f>
        <v>46300</v>
      </c>
      <c r="P39" s="73">
        <f t="shared" ref="P39:U39" si="99">O39+1</f>
        <v>46301</v>
      </c>
      <c r="Q39" s="73">
        <f t="shared" si="99"/>
        <v>46302</v>
      </c>
      <c r="R39" s="73">
        <f t="shared" si="99"/>
        <v>46303</v>
      </c>
      <c r="S39" s="73">
        <f t="shared" si="99"/>
        <v>46304</v>
      </c>
      <c r="T39" s="73">
        <f t="shared" si="99"/>
        <v>46305</v>
      </c>
      <c r="U39" s="73">
        <f t="shared" si="99"/>
        <v>46306</v>
      </c>
      <c r="V39" s="72"/>
      <c r="W39" s="72"/>
      <c r="X39" s="72"/>
      <c r="AA39" s="72"/>
      <c r="AB39" s="73">
        <f>AH25+1</f>
        <v>46356</v>
      </c>
      <c r="AC39" s="73">
        <f t="shared" ref="AC39:AH39" si="100">AB39+1</f>
        <v>46357</v>
      </c>
      <c r="AD39" s="73">
        <f t="shared" si="100"/>
        <v>46358</v>
      </c>
      <c r="AE39" s="73">
        <f t="shared" si="100"/>
        <v>46359</v>
      </c>
      <c r="AF39" s="73">
        <f t="shared" si="100"/>
        <v>46360</v>
      </c>
      <c r="AG39" s="73">
        <f t="shared" si="100"/>
        <v>46361</v>
      </c>
      <c r="AH39" s="73">
        <f t="shared" si="100"/>
        <v>46362</v>
      </c>
      <c r="AI39" s="72"/>
      <c r="AJ39" s="72"/>
      <c r="AK39" s="72"/>
      <c r="AL39" s="72"/>
      <c r="AM39" s="72"/>
      <c r="AN39" s="73">
        <f>AT25+1</f>
        <v>46412</v>
      </c>
      <c r="AO39" s="73">
        <f t="shared" ref="AO39:AT39" si="101">AN39+1</f>
        <v>46413</v>
      </c>
      <c r="AP39" s="73">
        <f t="shared" si="101"/>
        <v>46414</v>
      </c>
      <c r="AQ39" s="73">
        <f t="shared" si="101"/>
        <v>46415</v>
      </c>
      <c r="AR39" s="73">
        <f t="shared" si="101"/>
        <v>46416</v>
      </c>
      <c r="AS39" s="73">
        <f t="shared" si="101"/>
        <v>46417</v>
      </c>
      <c r="AT39" s="73">
        <f t="shared" si="101"/>
        <v>46418</v>
      </c>
      <c r="AU39" s="72"/>
      <c r="AV39" s="72"/>
      <c r="AW39" s="72"/>
      <c r="AZ39" s="72"/>
      <c r="BA39" s="73">
        <f>BG25+1</f>
        <v>46468</v>
      </c>
      <c r="BB39" s="73">
        <f t="shared" ref="BB39:BG39" si="102">BA39+1</f>
        <v>46469</v>
      </c>
      <c r="BC39" s="73">
        <f t="shared" si="102"/>
        <v>46470</v>
      </c>
      <c r="BD39" s="73">
        <f t="shared" si="102"/>
        <v>46471</v>
      </c>
      <c r="BE39" s="73">
        <f t="shared" si="102"/>
        <v>46472</v>
      </c>
      <c r="BF39" s="73">
        <f t="shared" si="102"/>
        <v>46473</v>
      </c>
      <c r="BG39" s="73">
        <f t="shared" si="102"/>
        <v>46474</v>
      </c>
      <c r="BH39" s="72"/>
      <c r="BI39" s="72"/>
      <c r="BJ39" s="72"/>
      <c r="BK39" s="72"/>
      <c r="BL39" s="72"/>
      <c r="BM39" s="73">
        <f>BS25+1</f>
        <v>46524</v>
      </c>
      <c r="BN39" s="73">
        <f t="shared" ref="BN39:BS39" si="103">BM39+1</f>
        <v>46525</v>
      </c>
      <c r="BO39" s="73">
        <f t="shared" si="103"/>
        <v>46526</v>
      </c>
      <c r="BP39" s="73">
        <f t="shared" si="103"/>
        <v>46527</v>
      </c>
      <c r="BQ39" s="73">
        <f t="shared" si="103"/>
        <v>46528</v>
      </c>
      <c r="BR39" s="73">
        <f t="shared" si="103"/>
        <v>46529</v>
      </c>
      <c r="BS39" s="73">
        <f t="shared" si="103"/>
        <v>46530</v>
      </c>
      <c r="BT39" s="72"/>
      <c r="BU39" s="72"/>
      <c r="BV39" s="72"/>
      <c r="BY39" s="72"/>
      <c r="BZ39" s="73">
        <f>CF25+1</f>
        <v>46580</v>
      </c>
      <c r="CA39" s="73">
        <f t="shared" ref="CA39" si="104">BZ39+1</f>
        <v>46581</v>
      </c>
      <c r="CB39" s="73">
        <f t="shared" ref="CB39" si="105">CA39+1</f>
        <v>46582</v>
      </c>
      <c r="CC39" s="73">
        <f t="shared" ref="CC39" si="106">CB39+1</f>
        <v>46583</v>
      </c>
      <c r="CD39" s="73">
        <f t="shared" ref="CD39" si="107">CC39+1</f>
        <v>46584</v>
      </c>
      <c r="CE39" s="73">
        <f t="shared" ref="CE39" si="108">CD39+1</f>
        <v>46585</v>
      </c>
      <c r="CF39" s="73">
        <f t="shared" ref="CF39" si="109">CE39+1</f>
        <v>46586</v>
      </c>
      <c r="CG39" s="72"/>
      <c r="CH39" s="72"/>
      <c r="CI39" s="72"/>
      <c r="CJ39" s="72"/>
      <c r="CK39" s="72"/>
      <c r="CL39" s="73">
        <f>CR25+1</f>
        <v>46636</v>
      </c>
      <c r="CM39" s="73">
        <f t="shared" ref="CM39" si="110">CL39+1</f>
        <v>46637</v>
      </c>
      <c r="CN39" s="73">
        <f t="shared" ref="CN39" si="111">CM39+1</f>
        <v>46638</v>
      </c>
      <c r="CO39" s="73">
        <f t="shared" ref="CO39" si="112">CN39+1</f>
        <v>46639</v>
      </c>
      <c r="CP39" s="73">
        <f t="shared" ref="CP39" si="113">CO39+1</f>
        <v>46640</v>
      </c>
      <c r="CQ39" s="73">
        <f t="shared" ref="CQ39" si="114">CP39+1</f>
        <v>46641</v>
      </c>
      <c r="CR39" s="73">
        <f t="shared" ref="CR39" si="115">CQ39+1</f>
        <v>46642</v>
      </c>
      <c r="CS39" s="72"/>
      <c r="CT39" s="72"/>
      <c r="CU39" s="72"/>
    </row>
    <row r="40" spans="2:99" ht="13.5" customHeight="1" collapsed="1" x14ac:dyDescent="0.15">
      <c r="B40" s="63" t="s">
        <v>19</v>
      </c>
      <c r="C40" s="98">
        <f>DATE($C38,$D38,1)</f>
        <v>46235</v>
      </c>
      <c r="D40" s="99"/>
      <c r="E40" s="99"/>
      <c r="F40" s="99"/>
      <c r="G40" s="99"/>
      <c r="H40" s="99"/>
      <c r="I40" s="99"/>
      <c r="J40" s="99"/>
      <c r="K40" s="100"/>
      <c r="L40" s="79"/>
      <c r="M40" s="9"/>
      <c r="N40" s="63" t="s">
        <v>19</v>
      </c>
      <c r="O40" s="98">
        <f>DATE($O38,$P38,1)</f>
        <v>46296</v>
      </c>
      <c r="P40" s="99"/>
      <c r="Q40" s="99"/>
      <c r="R40" s="99"/>
      <c r="S40" s="99"/>
      <c r="T40" s="99"/>
      <c r="U40" s="99"/>
      <c r="V40" s="99"/>
      <c r="W40" s="100"/>
      <c r="X40" s="79"/>
      <c r="AA40" s="63" t="s">
        <v>19</v>
      </c>
      <c r="AB40" s="98">
        <f>DATE($AB38,$AC38,1)</f>
        <v>46327</v>
      </c>
      <c r="AC40" s="99"/>
      <c r="AD40" s="99"/>
      <c r="AE40" s="99"/>
      <c r="AF40" s="99"/>
      <c r="AG40" s="99"/>
      <c r="AH40" s="99"/>
      <c r="AI40" s="99"/>
      <c r="AJ40" s="100"/>
      <c r="AK40" s="79"/>
      <c r="AL40" s="9"/>
      <c r="AM40" s="63" t="s">
        <v>19</v>
      </c>
      <c r="AN40" s="98">
        <f>DATE($AN38,$AO38,1)</f>
        <v>46388</v>
      </c>
      <c r="AO40" s="99"/>
      <c r="AP40" s="99"/>
      <c r="AQ40" s="99"/>
      <c r="AR40" s="99"/>
      <c r="AS40" s="99"/>
      <c r="AT40" s="99"/>
      <c r="AU40" s="99"/>
      <c r="AV40" s="100"/>
      <c r="AW40" s="79"/>
      <c r="AZ40" s="63" t="s">
        <v>19</v>
      </c>
      <c r="BA40" s="98">
        <f>DATE(BA38,BB38,1)</f>
        <v>46447</v>
      </c>
      <c r="BB40" s="99"/>
      <c r="BC40" s="99"/>
      <c r="BD40" s="99"/>
      <c r="BE40" s="99"/>
      <c r="BF40" s="99"/>
      <c r="BG40" s="99"/>
      <c r="BH40" s="99"/>
      <c r="BI40" s="100"/>
      <c r="BJ40" s="79"/>
      <c r="BK40" s="9"/>
      <c r="BL40" s="63" t="s">
        <v>19</v>
      </c>
      <c r="BM40" s="98">
        <f>DATE(BM38,BN38,1)</f>
        <v>46508</v>
      </c>
      <c r="BN40" s="99"/>
      <c r="BO40" s="99"/>
      <c r="BP40" s="99"/>
      <c r="BQ40" s="99"/>
      <c r="BR40" s="99"/>
      <c r="BS40" s="99"/>
      <c r="BT40" s="99"/>
      <c r="BU40" s="100"/>
      <c r="BV40" s="79"/>
      <c r="BY40" s="63" t="s">
        <v>19</v>
      </c>
      <c r="BZ40" s="98">
        <f>DATE(BZ38,CA38,1)</f>
        <v>46569</v>
      </c>
      <c r="CA40" s="99"/>
      <c r="CB40" s="99"/>
      <c r="CC40" s="99"/>
      <c r="CD40" s="99"/>
      <c r="CE40" s="99"/>
      <c r="CF40" s="99"/>
      <c r="CG40" s="99"/>
      <c r="CH40" s="100"/>
      <c r="CI40" s="79"/>
      <c r="CJ40" s="9"/>
      <c r="CK40" s="63" t="s">
        <v>19</v>
      </c>
      <c r="CL40" s="98">
        <f>DATE(CL38,CM38,1)</f>
        <v>46631</v>
      </c>
      <c r="CM40" s="99"/>
      <c r="CN40" s="99"/>
      <c r="CO40" s="99"/>
      <c r="CP40" s="99"/>
      <c r="CQ40" s="99"/>
      <c r="CR40" s="99"/>
      <c r="CS40" s="99"/>
      <c r="CT40" s="100"/>
      <c r="CU40" s="79"/>
    </row>
    <row r="41" spans="2:99" x14ac:dyDescent="0.15">
      <c r="B41" s="32" t="s">
        <v>20</v>
      </c>
      <c r="C41" s="28">
        <f>IF(I25&lt;$G$8,I27+1,"")</f>
        <v>46244</v>
      </c>
      <c r="D41" s="29">
        <f t="shared" ref="D41:I41" si="116">IF(C39&lt;$G$8,C41+1,"")</f>
        <v>46245</v>
      </c>
      <c r="E41" s="29">
        <f t="shared" si="116"/>
        <v>46246</v>
      </c>
      <c r="F41" s="29">
        <f t="shared" si="116"/>
        <v>46247</v>
      </c>
      <c r="G41" s="29">
        <f t="shared" si="116"/>
        <v>46248</v>
      </c>
      <c r="H41" s="29">
        <f t="shared" si="116"/>
        <v>46249</v>
      </c>
      <c r="I41" s="29">
        <f t="shared" si="116"/>
        <v>46250</v>
      </c>
      <c r="J41" s="30" t="s">
        <v>54</v>
      </c>
      <c r="K41" s="31">
        <f>+COUNTIFS(C42:I42,"土",C46:I46,"")+COUNTIFS(C42:I42,"日",C46:I46,"")+COUNTIFS(祝日,C39)+COUNTIFS(祝日,D39)+COUNTIFS(祝日,E39)+COUNTIFS(祝日,F39)+COUNTIFS(祝日,G39)</f>
        <v>3</v>
      </c>
      <c r="M41" s="9"/>
      <c r="N41" s="32" t="s">
        <v>20</v>
      </c>
      <c r="O41" s="28">
        <f>IF(U25&lt;$G$8,U27+1,"")</f>
        <v>46300</v>
      </c>
      <c r="P41" s="29">
        <f t="shared" ref="P41:U41" si="117">IF(O39&lt;$G$8,O41+1,"")</f>
        <v>46301</v>
      </c>
      <c r="Q41" s="29">
        <f t="shared" si="117"/>
        <v>46302</v>
      </c>
      <c r="R41" s="29">
        <f t="shared" si="117"/>
        <v>46303</v>
      </c>
      <c r="S41" s="29">
        <f t="shared" si="117"/>
        <v>46304</v>
      </c>
      <c r="T41" s="29">
        <f t="shared" si="117"/>
        <v>46305</v>
      </c>
      <c r="U41" s="29">
        <f t="shared" si="117"/>
        <v>46306</v>
      </c>
      <c r="V41" s="30" t="s">
        <v>54</v>
      </c>
      <c r="W41" s="31">
        <f>+COUNTIFS(O42:U42,"土",O46:U46,"")+COUNTIFS(O42:U42,"日",O46:U46,"")+COUNTIFS(祝日,O39)+COUNTIFS(祝日,P39)+COUNTIFS(祝日,Q39)+COUNTIFS(祝日,R39)+COUNTIFS(祝日,S39)</f>
        <v>2</v>
      </c>
      <c r="AA41" s="32" t="s">
        <v>20</v>
      </c>
      <c r="AB41" s="28">
        <f>IF(AH25&lt;$G$8,AH27+1,"")</f>
        <v>46356</v>
      </c>
      <c r="AC41" s="29">
        <f t="shared" ref="AC41:AH41" si="118">IF(AB39&lt;$G$8,AB41+1,"")</f>
        <v>46357</v>
      </c>
      <c r="AD41" s="29">
        <f t="shared" si="118"/>
        <v>46358</v>
      </c>
      <c r="AE41" s="29">
        <f t="shared" si="118"/>
        <v>46359</v>
      </c>
      <c r="AF41" s="29">
        <f t="shared" si="118"/>
        <v>46360</v>
      </c>
      <c r="AG41" s="29">
        <f t="shared" si="118"/>
        <v>46361</v>
      </c>
      <c r="AH41" s="29">
        <f t="shared" si="118"/>
        <v>46362</v>
      </c>
      <c r="AI41" s="30" t="s">
        <v>54</v>
      </c>
      <c r="AJ41" s="31">
        <f>+COUNTIFS(AB42:AH42,"土",AB46:AH46,"")+COUNTIFS(AB42:AH42,"日",AB46:AH46,"")+COUNTIFS(祝日,AB39)+COUNTIFS(祝日,AC39)+COUNTIFS(祝日,AD39)+COUNTIFS(祝日,AE39)+COUNTIFS(祝日,AF39)</f>
        <v>2</v>
      </c>
      <c r="AL41" s="9"/>
      <c r="AM41" s="32" t="s">
        <v>20</v>
      </c>
      <c r="AN41" s="28" t="str">
        <f>IF(AT25&lt;$G$8,AT27+1,"")</f>
        <v/>
      </c>
      <c r="AO41" s="29" t="str">
        <f t="shared" ref="AO41:AT41" si="119">IF(AN39&lt;$G$8,AN41+1,"")</f>
        <v/>
      </c>
      <c r="AP41" s="29" t="str">
        <f t="shared" si="119"/>
        <v/>
      </c>
      <c r="AQ41" s="29" t="str">
        <f t="shared" si="119"/>
        <v/>
      </c>
      <c r="AR41" s="29" t="str">
        <f t="shared" si="119"/>
        <v/>
      </c>
      <c r="AS41" s="29" t="str">
        <f t="shared" si="119"/>
        <v/>
      </c>
      <c r="AT41" s="29" t="str">
        <f t="shared" si="119"/>
        <v/>
      </c>
      <c r="AU41" s="30" t="s">
        <v>54</v>
      </c>
      <c r="AV41" s="31">
        <f>+COUNTIFS(AN42:AT42,"土",AN46:AT46,"")+COUNTIFS(AN42:AT42,"日",AN46:AT46,"")+COUNTIFS(祝日,AN39)+COUNTIFS(祝日,AO39)+COUNTIFS(祝日,AP39)+COUNTIFS(祝日,AQ39)+COUNTIFS(祝日,AR39)</f>
        <v>0</v>
      </c>
      <c r="AZ41" s="32" t="s">
        <v>20</v>
      </c>
      <c r="BA41" s="28" t="str">
        <f>IF(BG25&lt;$G$8,BG27+1,"")</f>
        <v/>
      </c>
      <c r="BB41" s="29" t="str">
        <f t="shared" ref="BB41:BG41" si="120">IF(BA39&lt;$G$8,BA41+1,"")</f>
        <v/>
      </c>
      <c r="BC41" s="29" t="str">
        <f t="shared" si="120"/>
        <v/>
      </c>
      <c r="BD41" s="29" t="str">
        <f t="shared" si="120"/>
        <v/>
      </c>
      <c r="BE41" s="29" t="str">
        <f t="shared" si="120"/>
        <v/>
      </c>
      <c r="BF41" s="29" t="str">
        <f t="shared" si="120"/>
        <v/>
      </c>
      <c r="BG41" s="29" t="str">
        <f t="shared" si="120"/>
        <v/>
      </c>
      <c r="BH41" s="30" t="s">
        <v>54</v>
      </c>
      <c r="BI41" s="31">
        <f>+COUNTIFS(BA42:BG42,"土",BA46:BG46,"")+COUNTIFS(BA42:BG42,"日",BA46:BG46,"")+COUNTIFS(祝日,BA39)+COUNTIFS(祝日,BB39)+COUNTIFS(祝日,BC39)+COUNTIFS(祝日,BD39)+COUNTIFS(祝日,BE39)</f>
        <v>1</v>
      </c>
      <c r="BK41" s="9"/>
      <c r="BL41" s="32" t="s">
        <v>20</v>
      </c>
      <c r="BM41" s="28" t="str">
        <f>IF(BS25&lt;$G$8,BS27+1,"")</f>
        <v/>
      </c>
      <c r="BN41" s="29" t="str">
        <f t="shared" ref="BN41:BS41" si="121">IF(BM39&lt;$G$8,BM41+1,"")</f>
        <v/>
      </c>
      <c r="BO41" s="29" t="str">
        <f t="shared" si="121"/>
        <v/>
      </c>
      <c r="BP41" s="29" t="str">
        <f t="shared" si="121"/>
        <v/>
      </c>
      <c r="BQ41" s="29" t="str">
        <f t="shared" si="121"/>
        <v/>
      </c>
      <c r="BR41" s="29" t="str">
        <f t="shared" si="121"/>
        <v/>
      </c>
      <c r="BS41" s="29" t="str">
        <f t="shared" si="121"/>
        <v/>
      </c>
      <c r="BT41" s="30" t="s">
        <v>54</v>
      </c>
      <c r="BU41" s="31">
        <f>+COUNTIFS(BM42:BS42,"土",BM46:BS46,"")+COUNTIFS(BM42:BS42,"日",BM46:BS46,"")+COUNTIFS(祝日,BM39)+COUNTIFS(祝日,BN39)+COUNTIFS(祝日,BO39)+COUNTIFS(祝日,BP39)+COUNTIFS(祝日,BQ39)</f>
        <v>0</v>
      </c>
      <c r="BY41" s="32" t="s">
        <v>20</v>
      </c>
      <c r="BZ41" s="28" t="str">
        <f>IF(CF25&lt;$G$8,CF27+1,"")</f>
        <v/>
      </c>
      <c r="CA41" s="29" t="str">
        <f t="shared" ref="CA41" si="122">IF(BZ39&lt;$G$8,BZ41+1,"")</f>
        <v/>
      </c>
      <c r="CB41" s="29" t="str">
        <f t="shared" ref="CB41" si="123">IF(CA39&lt;$G$8,CA41+1,"")</f>
        <v/>
      </c>
      <c r="CC41" s="29" t="str">
        <f t="shared" ref="CC41" si="124">IF(CB39&lt;$G$8,CB41+1,"")</f>
        <v/>
      </c>
      <c r="CD41" s="29" t="str">
        <f t="shared" ref="CD41" si="125">IF(CC39&lt;$G$8,CC41+1,"")</f>
        <v/>
      </c>
      <c r="CE41" s="29" t="str">
        <f t="shared" ref="CE41" si="126">IF(CD39&lt;$G$8,CD41+1,"")</f>
        <v/>
      </c>
      <c r="CF41" s="29" t="str">
        <f t="shared" ref="CF41" si="127">IF(CE39&lt;$G$8,CE41+1,"")</f>
        <v/>
      </c>
      <c r="CG41" s="30" t="s">
        <v>54</v>
      </c>
      <c r="CH41" s="31">
        <f>+COUNTIFS(BZ42:CF42,"土",BZ46:CF46,"")+COUNTIFS(BZ42:CF42,"日",BZ46:CF46,"")+COUNTIFS(祝日,BZ39)+COUNTIFS(祝日,CA39)+COUNTIFS(祝日,CB39)+COUNTIFS(祝日,CC39)+COUNTIFS(祝日,CD39)</f>
        <v>0</v>
      </c>
      <c r="CJ41" s="9"/>
      <c r="CK41" s="32" t="s">
        <v>20</v>
      </c>
      <c r="CL41" s="28" t="str">
        <f>IF(CR25&lt;$G$8,CR27+1,"")</f>
        <v/>
      </c>
      <c r="CM41" s="29" t="str">
        <f t="shared" ref="CM41" si="128">IF(CL39&lt;$G$8,CL41+1,"")</f>
        <v/>
      </c>
      <c r="CN41" s="29" t="str">
        <f t="shared" ref="CN41" si="129">IF(CM39&lt;$G$8,CM41+1,"")</f>
        <v/>
      </c>
      <c r="CO41" s="29" t="str">
        <f t="shared" ref="CO41" si="130">IF(CN39&lt;$G$8,CN41+1,"")</f>
        <v/>
      </c>
      <c r="CP41" s="29" t="str">
        <f t="shared" ref="CP41" si="131">IF(CO39&lt;$G$8,CO41+1,"")</f>
        <v/>
      </c>
      <c r="CQ41" s="29" t="str">
        <f t="shared" ref="CQ41" si="132">IF(CP39&lt;$G$8,CP41+1,"")</f>
        <v/>
      </c>
      <c r="CR41" s="29" t="str">
        <f t="shared" ref="CR41" si="133">IF(CQ39&lt;$G$8,CQ41+1,"")</f>
        <v/>
      </c>
      <c r="CS41" s="30" t="s">
        <v>54</v>
      </c>
      <c r="CT41" s="31">
        <f>+COUNTIFS(CL42:CR42,"土",CL46:CR46,"")+COUNTIFS(CL42:CR42,"日",CL46:CR46,"")+COUNTIFS(祝日,CL39)+COUNTIFS(祝日,CM39)+COUNTIFS(祝日,CN39)+COUNTIFS(祝日,CO39)+COUNTIFS(祝日,CP39)</f>
        <v>0</v>
      </c>
    </row>
    <row r="42" spans="2:99" x14ac:dyDescent="0.15">
      <c r="B42" s="32" t="s">
        <v>5</v>
      </c>
      <c r="C42" s="33" t="str">
        <f>IF(C41="","","月")</f>
        <v>月</v>
      </c>
      <c r="D42" s="33" t="str">
        <f>IF(D41="","","火")</f>
        <v>火</v>
      </c>
      <c r="E42" s="33" t="str">
        <f>IF(E41="","","水")</f>
        <v>水</v>
      </c>
      <c r="F42" s="33" t="str">
        <f>IF(F41="","","木")</f>
        <v>木</v>
      </c>
      <c r="G42" s="33" t="str">
        <f>IF(G41="","","金")</f>
        <v>金</v>
      </c>
      <c r="H42" s="33" t="str">
        <f>IF(H41="","","土")</f>
        <v>土</v>
      </c>
      <c r="I42" s="33" t="str">
        <f>IF(I41="","","日")</f>
        <v>日</v>
      </c>
      <c r="J42" s="30" t="s">
        <v>16</v>
      </c>
      <c r="K42" s="31">
        <f>+COUNTIF(C46:I46,"夏休")+COUNTIF(C46:I46,"冬休")+COUNTIF(C46:I46,"中止")</f>
        <v>0</v>
      </c>
      <c r="L42" s="7">
        <f>+COUNTIF(H46:I46,"夏休")+COUNTIF(H46:I46,"冬休")+COUNTIF(H46:I46,"中止")</f>
        <v>0</v>
      </c>
      <c r="M42" s="9"/>
      <c r="N42" s="32" t="s">
        <v>5</v>
      </c>
      <c r="O42" s="33" t="str">
        <f>IF(O41="","","月")</f>
        <v>月</v>
      </c>
      <c r="P42" s="33" t="str">
        <f>IF(P41="","","火")</f>
        <v>火</v>
      </c>
      <c r="Q42" s="33" t="str">
        <f>IF(Q41="","","水")</f>
        <v>水</v>
      </c>
      <c r="R42" s="33" t="str">
        <f>IF(R41="","","木")</f>
        <v>木</v>
      </c>
      <c r="S42" s="33" t="str">
        <f>IF(S41="","","金")</f>
        <v>金</v>
      </c>
      <c r="T42" s="33" t="str">
        <f>IF(T41="","","土")</f>
        <v>土</v>
      </c>
      <c r="U42" s="33" t="str">
        <f>IF(U41="","","日")</f>
        <v>日</v>
      </c>
      <c r="V42" s="30" t="s">
        <v>16</v>
      </c>
      <c r="W42" s="31">
        <f>+COUNTIF(O46:U46,"夏休")+COUNTIF(O46:U46,"冬休")+COUNTIF(O46:U46,"中止")</f>
        <v>0</v>
      </c>
      <c r="X42" s="7">
        <f>+COUNTIF(T46:U46,"夏休")+COUNTIF(T46:U46,"冬休")+COUNTIF(T46:U46,"中止")</f>
        <v>0</v>
      </c>
      <c r="AA42" s="32" t="s">
        <v>5</v>
      </c>
      <c r="AB42" s="33" t="str">
        <f>IF(AB41="","","月")</f>
        <v>月</v>
      </c>
      <c r="AC42" s="33" t="str">
        <f>IF(AC41="","","火")</f>
        <v>火</v>
      </c>
      <c r="AD42" s="33" t="str">
        <f>IF(AD41="","","水")</f>
        <v>水</v>
      </c>
      <c r="AE42" s="33" t="str">
        <f>IF(AE41="","","木")</f>
        <v>木</v>
      </c>
      <c r="AF42" s="33" t="str">
        <f>IF(AF41="","","金")</f>
        <v>金</v>
      </c>
      <c r="AG42" s="33" t="str">
        <f>IF(AG41="","","土")</f>
        <v>土</v>
      </c>
      <c r="AH42" s="33" t="str">
        <f>IF(AH41="","","日")</f>
        <v>日</v>
      </c>
      <c r="AI42" s="30" t="s">
        <v>16</v>
      </c>
      <c r="AJ42" s="31">
        <f>+COUNTIF(AB46:AH46,"夏休")+COUNTIF(AB46:AH46,"冬休")+COUNTIF(AB46:AH46,"中止")</f>
        <v>0</v>
      </c>
      <c r="AK42" s="7">
        <f>+COUNTIF(AG46:AH46,"夏休")+COUNTIF(AG46:AH46,"冬休")+COUNTIF(AG46:AH46,"中止")</f>
        <v>0</v>
      </c>
      <c r="AL42" s="9"/>
      <c r="AM42" s="32" t="s">
        <v>5</v>
      </c>
      <c r="AN42" s="33" t="str">
        <f>IF(AN41="","","月")</f>
        <v/>
      </c>
      <c r="AO42" s="33" t="str">
        <f>IF(AO41="","","火")</f>
        <v/>
      </c>
      <c r="AP42" s="33" t="str">
        <f>IF(AP41="","","水")</f>
        <v/>
      </c>
      <c r="AQ42" s="33" t="str">
        <f>IF(AQ41="","","木")</f>
        <v/>
      </c>
      <c r="AR42" s="33" t="str">
        <f>IF(AR41="","","金")</f>
        <v/>
      </c>
      <c r="AS42" s="33" t="str">
        <f>IF(AS41="","","土")</f>
        <v/>
      </c>
      <c r="AT42" s="33" t="str">
        <f>IF(AT41="","","日")</f>
        <v/>
      </c>
      <c r="AU42" s="30" t="s">
        <v>16</v>
      </c>
      <c r="AV42" s="31">
        <f>+COUNTIF(AN46:AT46,"夏休")+COUNTIF(AN46:AT46,"冬休")+COUNTIF(AN46:AT46,"中止")</f>
        <v>0</v>
      </c>
      <c r="AW42" s="7">
        <f>+COUNTIF(AS46:AT46,"夏休")+COUNTIF(AS46:AT46,"冬休")+COUNTIF(AS46:AT46,"中止")</f>
        <v>0</v>
      </c>
      <c r="AZ42" s="32" t="s">
        <v>5</v>
      </c>
      <c r="BA42" s="33" t="str">
        <f>IF(BA41="","","月")</f>
        <v/>
      </c>
      <c r="BB42" s="33" t="str">
        <f>IF(BB41="","","火")</f>
        <v/>
      </c>
      <c r="BC42" s="33" t="str">
        <f>IF(BC41="","","水")</f>
        <v/>
      </c>
      <c r="BD42" s="33" t="str">
        <f>IF(BD41="","","木")</f>
        <v/>
      </c>
      <c r="BE42" s="33" t="str">
        <f>IF(BE41="","","金")</f>
        <v/>
      </c>
      <c r="BF42" s="33" t="str">
        <f>IF(BF41="","","土")</f>
        <v/>
      </c>
      <c r="BG42" s="33" t="str">
        <f>IF(BG41="","","日")</f>
        <v/>
      </c>
      <c r="BH42" s="30" t="s">
        <v>16</v>
      </c>
      <c r="BI42" s="31">
        <f>+COUNTIF(BA46:BG46,"夏休")+COUNTIF(BA46:BG46,"冬休")+COUNTIF(BA46:BG46,"中止")</f>
        <v>0</v>
      </c>
      <c r="BJ42" s="7">
        <f>+COUNTIF(BF46:BG46,"夏休")+COUNTIF(BF46:BG46,"冬休")+COUNTIF(BF46:BG46,"中止")</f>
        <v>0</v>
      </c>
      <c r="BK42" s="9"/>
      <c r="BL42" s="32" t="s">
        <v>5</v>
      </c>
      <c r="BM42" s="33" t="str">
        <f>IF(BM41="","","月")</f>
        <v/>
      </c>
      <c r="BN42" s="33" t="str">
        <f>IF(BN41="","","火")</f>
        <v/>
      </c>
      <c r="BO42" s="33" t="str">
        <f>IF(BO41="","","水")</f>
        <v/>
      </c>
      <c r="BP42" s="33" t="str">
        <f>IF(BP41="","","木")</f>
        <v/>
      </c>
      <c r="BQ42" s="33" t="str">
        <f>IF(BQ41="","","金")</f>
        <v/>
      </c>
      <c r="BR42" s="33" t="str">
        <f>IF(BR41="","","土")</f>
        <v/>
      </c>
      <c r="BS42" s="33" t="str">
        <f>IF(BS41="","","日")</f>
        <v/>
      </c>
      <c r="BT42" s="30" t="s">
        <v>16</v>
      </c>
      <c r="BU42" s="31">
        <f>+COUNTIF(BM46:BS46,"夏休")+COUNTIF(BM46:BS46,"冬休")+COUNTIF(BM46:BS46,"中止")</f>
        <v>0</v>
      </c>
      <c r="BV42" s="7">
        <f>+COUNTIF(BR46:BS46,"夏休")+COUNTIF(BR46:BS46,"冬休")+COUNTIF(BR46:BS46,"中止")</f>
        <v>0</v>
      </c>
      <c r="BY42" s="32" t="s">
        <v>5</v>
      </c>
      <c r="BZ42" s="33" t="str">
        <f>IF(BZ41="","","月")</f>
        <v/>
      </c>
      <c r="CA42" s="33" t="str">
        <f>IF(CA41="","","火")</f>
        <v/>
      </c>
      <c r="CB42" s="33" t="str">
        <f>IF(CB41="","","水")</f>
        <v/>
      </c>
      <c r="CC42" s="33" t="str">
        <f>IF(CC41="","","木")</f>
        <v/>
      </c>
      <c r="CD42" s="33" t="str">
        <f>IF(CD41="","","金")</f>
        <v/>
      </c>
      <c r="CE42" s="33" t="str">
        <f>IF(CE41="","","土")</f>
        <v/>
      </c>
      <c r="CF42" s="33" t="str">
        <f>IF(CF41="","","日")</f>
        <v/>
      </c>
      <c r="CG42" s="30" t="s">
        <v>16</v>
      </c>
      <c r="CH42" s="31">
        <f>+COUNTIF(BZ46:CF46,"夏休")+COUNTIF(BZ46:CF46,"冬休")+COUNTIF(BZ46:CF46,"中止")</f>
        <v>0</v>
      </c>
      <c r="CI42" s="7">
        <f>+COUNTIF(CE46:CF46,"夏休")+COUNTIF(CE46:CF46,"冬休")+COUNTIF(CE46:CF46,"中止")</f>
        <v>0</v>
      </c>
      <c r="CJ42" s="9"/>
      <c r="CK42" s="32" t="s">
        <v>5</v>
      </c>
      <c r="CL42" s="33" t="str">
        <f>IF(CL41="","","月")</f>
        <v/>
      </c>
      <c r="CM42" s="33" t="str">
        <f>IF(CM41="","","火")</f>
        <v/>
      </c>
      <c r="CN42" s="33" t="str">
        <f>IF(CN41="","","水")</f>
        <v/>
      </c>
      <c r="CO42" s="33" t="str">
        <f>IF(CO41="","","木")</f>
        <v/>
      </c>
      <c r="CP42" s="33" t="str">
        <f>IF(CP41="","","金")</f>
        <v/>
      </c>
      <c r="CQ42" s="33" t="str">
        <f>IF(CQ41="","","土")</f>
        <v/>
      </c>
      <c r="CR42" s="33" t="str">
        <f>IF(CR41="","","日")</f>
        <v/>
      </c>
      <c r="CS42" s="30" t="s">
        <v>16</v>
      </c>
      <c r="CT42" s="31">
        <f>+COUNTIF(CL46:CR46,"夏休")+COUNTIF(CL46:CR46,"冬休")+COUNTIF(CL46:CR46,"中止")</f>
        <v>0</v>
      </c>
      <c r="CU42" s="7">
        <f>+COUNTIF(CQ46:CR46,"夏休")+COUNTIF(CQ46:CR46,"冬休")+COUNTIF(CQ46:CR46,"中止")</f>
        <v>0</v>
      </c>
    </row>
    <row r="43" spans="2:99" ht="13.5" customHeight="1" x14ac:dyDescent="0.15">
      <c r="B43" s="104" t="s">
        <v>8</v>
      </c>
      <c r="C43" s="110"/>
      <c r="D43" s="101"/>
      <c r="E43" s="101"/>
      <c r="F43" s="101"/>
      <c r="G43" s="101"/>
      <c r="H43" s="101"/>
      <c r="I43" s="113"/>
      <c r="J43" s="34" t="s">
        <v>2</v>
      </c>
      <c r="K43" s="74">
        <f>COUNT(C41:I41)-K42</f>
        <v>7</v>
      </c>
      <c r="L43" s="80"/>
      <c r="M43" s="9"/>
      <c r="N43" s="104" t="s">
        <v>8</v>
      </c>
      <c r="O43" s="107"/>
      <c r="P43" s="101"/>
      <c r="Q43" s="101"/>
      <c r="R43" s="101"/>
      <c r="S43" s="101"/>
      <c r="T43" s="101"/>
      <c r="U43" s="101"/>
      <c r="V43" s="34" t="s">
        <v>2</v>
      </c>
      <c r="W43" s="74">
        <f>COUNT(O41:U41)-W42</f>
        <v>7</v>
      </c>
      <c r="X43" s="80"/>
      <c r="AA43" s="104" t="s">
        <v>8</v>
      </c>
      <c r="AB43" s="107"/>
      <c r="AC43" s="101"/>
      <c r="AD43" s="101"/>
      <c r="AE43" s="101"/>
      <c r="AF43" s="101"/>
      <c r="AG43" s="101"/>
      <c r="AH43" s="101"/>
      <c r="AI43" s="34" t="s">
        <v>2</v>
      </c>
      <c r="AJ43" s="74">
        <f>COUNT(AB41:AH41)-AJ42</f>
        <v>7</v>
      </c>
      <c r="AK43" s="80"/>
      <c r="AL43" s="9"/>
      <c r="AM43" s="104" t="s">
        <v>8</v>
      </c>
      <c r="AN43" s="107"/>
      <c r="AO43" s="101"/>
      <c r="AP43" s="101"/>
      <c r="AQ43" s="101"/>
      <c r="AR43" s="101"/>
      <c r="AS43" s="101"/>
      <c r="AT43" s="101"/>
      <c r="AU43" s="34" t="s">
        <v>2</v>
      </c>
      <c r="AV43" s="74">
        <f>COUNT(AN41:AT41)-AV42</f>
        <v>0</v>
      </c>
      <c r="AW43" s="80"/>
      <c r="AZ43" s="104" t="s">
        <v>8</v>
      </c>
      <c r="BA43" s="107"/>
      <c r="BB43" s="101"/>
      <c r="BC43" s="101"/>
      <c r="BD43" s="101"/>
      <c r="BE43" s="101"/>
      <c r="BF43" s="101"/>
      <c r="BG43" s="101"/>
      <c r="BH43" s="34" t="s">
        <v>2</v>
      </c>
      <c r="BI43" s="74">
        <f>COUNT(BA41:BG41)-BI42</f>
        <v>0</v>
      </c>
      <c r="BJ43" s="80"/>
      <c r="BK43" s="9"/>
      <c r="BL43" s="104" t="s">
        <v>8</v>
      </c>
      <c r="BM43" s="107"/>
      <c r="BN43" s="101"/>
      <c r="BO43" s="101"/>
      <c r="BP43" s="101"/>
      <c r="BQ43" s="101"/>
      <c r="BR43" s="101"/>
      <c r="BS43" s="101"/>
      <c r="BT43" s="34" t="s">
        <v>2</v>
      </c>
      <c r="BU43" s="74">
        <f>COUNT(BM41:BS41)-BU42</f>
        <v>0</v>
      </c>
      <c r="BV43" s="80"/>
      <c r="BY43" s="104" t="s">
        <v>8</v>
      </c>
      <c r="BZ43" s="107"/>
      <c r="CA43" s="101"/>
      <c r="CB43" s="101"/>
      <c r="CC43" s="101"/>
      <c r="CD43" s="101"/>
      <c r="CE43" s="101"/>
      <c r="CF43" s="101"/>
      <c r="CG43" s="34" t="s">
        <v>2</v>
      </c>
      <c r="CH43" s="74">
        <f>COUNT(BZ41:CF41)-CH42</f>
        <v>0</v>
      </c>
      <c r="CI43" s="80"/>
      <c r="CJ43" s="9"/>
      <c r="CK43" s="104" t="s">
        <v>8</v>
      </c>
      <c r="CL43" s="107"/>
      <c r="CM43" s="101"/>
      <c r="CN43" s="101"/>
      <c r="CO43" s="101"/>
      <c r="CP43" s="101"/>
      <c r="CQ43" s="101"/>
      <c r="CR43" s="101"/>
      <c r="CS43" s="34" t="s">
        <v>2</v>
      </c>
      <c r="CT43" s="74">
        <f>COUNT(CL41:CR41)-CT42</f>
        <v>0</v>
      </c>
      <c r="CU43" s="80"/>
    </row>
    <row r="44" spans="2:99" ht="13.5" customHeight="1" x14ac:dyDescent="0.15">
      <c r="B44" s="105"/>
      <c r="C44" s="111"/>
      <c r="D44" s="102"/>
      <c r="E44" s="102"/>
      <c r="F44" s="102"/>
      <c r="G44" s="102"/>
      <c r="H44" s="102"/>
      <c r="I44" s="114"/>
      <c r="J44" s="34" t="s">
        <v>6</v>
      </c>
      <c r="K44" s="36">
        <f>+COUNTIF(C47:I47,"休")</f>
        <v>0</v>
      </c>
      <c r="M44" s="37"/>
      <c r="N44" s="105"/>
      <c r="O44" s="108"/>
      <c r="P44" s="102"/>
      <c r="Q44" s="102"/>
      <c r="R44" s="102"/>
      <c r="S44" s="102"/>
      <c r="T44" s="102"/>
      <c r="U44" s="102"/>
      <c r="V44" s="34" t="s">
        <v>6</v>
      </c>
      <c r="W44" s="36">
        <f>+COUNTIF(O47:U47,"休")</f>
        <v>0</v>
      </c>
      <c r="AA44" s="105"/>
      <c r="AB44" s="108"/>
      <c r="AC44" s="102"/>
      <c r="AD44" s="102"/>
      <c r="AE44" s="102"/>
      <c r="AF44" s="102"/>
      <c r="AG44" s="102"/>
      <c r="AH44" s="102"/>
      <c r="AI44" s="34" t="s">
        <v>6</v>
      </c>
      <c r="AJ44" s="36">
        <f>+COUNTIF(AB47:AH47,"休")</f>
        <v>0</v>
      </c>
      <c r="AL44" s="37"/>
      <c r="AM44" s="105"/>
      <c r="AN44" s="108"/>
      <c r="AO44" s="102"/>
      <c r="AP44" s="102"/>
      <c r="AQ44" s="102"/>
      <c r="AR44" s="102"/>
      <c r="AS44" s="102"/>
      <c r="AT44" s="102"/>
      <c r="AU44" s="34" t="s">
        <v>6</v>
      </c>
      <c r="AV44" s="36">
        <f>+COUNTIF(AN47:AT47,"休")</f>
        <v>0</v>
      </c>
      <c r="AZ44" s="105"/>
      <c r="BA44" s="108"/>
      <c r="BB44" s="102"/>
      <c r="BC44" s="102"/>
      <c r="BD44" s="102"/>
      <c r="BE44" s="102"/>
      <c r="BF44" s="102"/>
      <c r="BG44" s="102"/>
      <c r="BH44" s="34" t="s">
        <v>6</v>
      </c>
      <c r="BI44" s="36">
        <f>+COUNTIF(BA47:BG47,"休")</f>
        <v>0</v>
      </c>
      <c r="BK44" s="37"/>
      <c r="BL44" s="105"/>
      <c r="BM44" s="108"/>
      <c r="BN44" s="102"/>
      <c r="BO44" s="102"/>
      <c r="BP44" s="102"/>
      <c r="BQ44" s="102"/>
      <c r="BR44" s="102"/>
      <c r="BS44" s="102"/>
      <c r="BT44" s="34" t="s">
        <v>6</v>
      </c>
      <c r="BU44" s="36">
        <f>+COUNTIF(BM47:BS47,"休")</f>
        <v>0</v>
      </c>
      <c r="BY44" s="105"/>
      <c r="BZ44" s="108"/>
      <c r="CA44" s="102"/>
      <c r="CB44" s="102"/>
      <c r="CC44" s="102"/>
      <c r="CD44" s="102"/>
      <c r="CE44" s="102"/>
      <c r="CF44" s="102"/>
      <c r="CG44" s="34" t="s">
        <v>6</v>
      </c>
      <c r="CH44" s="36">
        <f>+COUNTIF(BZ47:CF47,"休")</f>
        <v>0</v>
      </c>
      <c r="CJ44" s="37"/>
      <c r="CK44" s="105"/>
      <c r="CL44" s="108"/>
      <c r="CM44" s="102"/>
      <c r="CN44" s="102"/>
      <c r="CO44" s="102"/>
      <c r="CP44" s="102"/>
      <c r="CQ44" s="102"/>
      <c r="CR44" s="102"/>
      <c r="CS44" s="34" t="s">
        <v>6</v>
      </c>
      <c r="CT44" s="36">
        <f>+COUNTIF(CL47:CR47,"休")</f>
        <v>0</v>
      </c>
    </row>
    <row r="45" spans="2:99" ht="13.5" customHeight="1" x14ac:dyDescent="0.15">
      <c r="B45" s="106"/>
      <c r="C45" s="112"/>
      <c r="D45" s="103"/>
      <c r="E45" s="103"/>
      <c r="F45" s="103"/>
      <c r="G45" s="103"/>
      <c r="H45" s="103"/>
      <c r="I45" s="115"/>
      <c r="J45" s="34" t="s">
        <v>9</v>
      </c>
      <c r="K45" s="38">
        <f>+K44/K43</f>
        <v>0</v>
      </c>
      <c r="L45" s="52"/>
      <c r="M45" s="9"/>
      <c r="N45" s="106"/>
      <c r="O45" s="109"/>
      <c r="P45" s="103"/>
      <c r="Q45" s="103"/>
      <c r="R45" s="103"/>
      <c r="S45" s="103"/>
      <c r="T45" s="103"/>
      <c r="U45" s="103"/>
      <c r="V45" s="34" t="s">
        <v>9</v>
      </c>
      <c r="W45" s="38">
        <f>+W44/W43</f>
        <v>0</v>
      </c>
      <c r="X45" s="52"/>
      <c r="AA45" s="106"/>
      <c r="AB45" s="109"/>
      <c r="AC45" s="103"/>
      <c r="AD45" s="103"/>
      <c r="AE45" s="103"/>
      <c r="AF45" s="103"/>
      <c r="AG45" s="103"/>
      <c r="AH45" s="103"/>
      <c r="AI45" s="34" t="s">
        <v>9</v>
      </c>
      <c r="AJ45" s="38">
        <f>+AJ44/AJ43</f>
        <v>0</v>
      </c>
      <c r="AK45" s="52"/>
      <c r="AL45" s="9"/>
      <c r="AM45" s="106"/>
      <c r="AN45" s="109"/>
      <c r="AO45" s="103"/>
      <c r="AP45" s="103"/>
      <c r="AQ45" s="103"/>
      <c r="AR45" s="103"/>
      <c r="AS45" s="103"/>
      <c r="AT45" s="103"/>
      <c r="AU45" s="34" t="s">
        <v>9</v>
      </c>
      <c r="AV45" s="38" t="e">
        <f>+AV44/AV43</f>
        <v>#DIV/0!</v>
      </c>
      <c r="AW45" s="52"/>
      <c r="AZ45" s="106"/>
      <c r="BA45" s="109"/>
      <c r="BB45" s="103"/>
      <c r="BC45" s="103"/>
      <c r="BD45" s="103"/>
      <c r="BE45" s="103"/>
      <c r="BF45" s="103"/>
      <c r="BG45" s="103"/>
      <c r="BH45" s="34" t="s">
        <v>9</v>
      </c>
      <c r="BI45" s="38" t="e">
        <f>+BI44/BI43</f>
        <v>#DIV/0!</v>
      </c>
      <c r="BJ45" s="52"/>
      <c r="BK45" s="9"/>
      <c r="BL45" s="106"/>
      <c r="BM45" s="109"/>
      <c r="BN45" s="103"/>
      <c r="BO45" s="103"/>
      <c r="BP45" s="103"/>
      <c r="BQ45" s="103"/>
      <c r="BR45" s="103"/>
      <c r="BS45" s="103"/>
      <c r="BT45" s="34" t="s">
        <v>9</v>
      </c>
      <c r="BU45" s="38" t="e">
        <f>+BU44/BU43</f>
        <v>#DIV/0!</v>
      </c>
      <c r="BV45" s="52"/>
      <c r="BY45" s="106"/>
      <c r="BZ45" s="109"/>
      <c r="CA45" s="103"/>
      <c r="CB45" s="103"/>
      <c r="CC45" s="103"/>
      <c r="CD45" s="103"/>
      <c r="CE45" s="103"/>
      <c r="CF45" s="103"/>
      <c r="CG45" s="34" t="s">
        <v>9</v>
      </c>
      <c r="CH45" s="38" t="e">
        <f>+CH44/CH43</f>
        <v>#DIV/0!</v>
      </c>
      <c r="CI45" s="52"/>
      <c r="CJ45" s="9"/>
      <c r="CK45" s="106"/>
      <c r="CL45" s="109"/>
      <c r="CM45" s="103"/>
      <c r="CN45" s="103"/>
      <c r="CO45" s="103"/>
      <c r="CP45" s="103"/>
      <c r="CQ45" s="103"/>
      <c r="CR45" s="103"/>
      <c r="CS45" s="34" t="s">
        <v>9</v>
      </c>
      <c r="CT45" s="38" t="e">
        <f>+CT44/CT43</f>
        <v>#DIV/0!</v>
      </c>
      <c r="CU45" s="52"/>
    </row>
    <row r="46" spans="2:99" x14ac:dyDescent="0.15">
      <c r="B46" s="39" t="s">
        <v>15</v>
      </c>
      <c r="C46" s="2" t="s">
        <v>53</v>
      </c>
      <c r="D46" s="2"/>
      <c r="E46" s="2"/>
      <c r="F46" s="2"/>
      <c r="G46" s="2"/>
      <c r="H46" s="2"/>
      <c r="I46" s="2"/>
      <c r="J46" s="34" t="s">
        <v>10</v>
      </c>
      <c r="K46" s="36">
        <f>+COUNTIF(C48:I48,"*休")</f>
        <v>0</v>
      </c>
      <c r="M46" s="9"/>
      <c r="N46" s="39" t="s">
        <v>15</v>
      </c>
      <c r="O46" s="5"/>
      <c r="P46" s="2"/>
      <c r="Q46" s="2"/>
      <c r="R46" s="2"/>
      <c r="S46" s="2"/>
      <c r="T46" s="2"/>
      <c r="U46" s="2"/>
      <c r="V46" s="34" t="s">
        <v>10</v>
      </c>
      <c r="W46" s="36">
        <f>+COUNTIF(O48:U48,"*休")</f>
        <v>0</v>
      </c>
      <c r="AA46" s="39" t="s">
        <v>15</v>
      </c>
      <c r="AB46" s="5"/>
      <c r="AC46" s="2"/>
      <c r="AD46" s="2"/>
      <c r="AE46" s="2"/>
      <c r="AF46" s="2"/>
      <c r="AG46" s="2"/>
      <c r="AH46" s="2"/>
      <c r="AI46" s="34" t="s">
        <v>10</v>
      </c>
      <c r="AJ46" s="36">
        <f>+COUNTIF(AB48:AH48,"*休")</f>
        <v>0</v>
      </c>
      <c r="AL46" s="9"/>
      <c r="AM46" s="39" t="s">
        <v>15</v>
      </c>
      <c r="AN46" s="5"/>
      <c r="AO46" s="2"/>
      <c r="AP46" s="2"/>
      <c r="AQ46" s="2"/>
      <c r="AR46" s="2"/>
      <c r="AS46" s="2"/>
      <c r="AT46" s="2"/>
      <c r="AU46" s="34" t="s">
        <v>10</v>
      </c>
      <c r="AV46" s="36">
        <f>+COUNTIF(AN48:AT48,"*休")</f>
        <v>0</v>
      </c>
      <c r="AZ46" s="39" t="s">
        <v>15</v>
      </c>
      <c r="BA46" s="5"/>
      <c r="BB46" s="2"/>
      <c r="BC46" s="2"/>
      <c r="BD46" s="2"/>
      <c r="BE46" s="2"/>
      <c r="BF46" s="2"/>
      <c r="BG46" s="2"/>
      <c r="BH46" s="34" t="s">
        <v>10</v>
      </c>
      <c r="BI46" s="36">
        <f>+COUNTIF(BA48:BG48,"*休")</f>
        <v>0</v>
      </c>
      <c r="BK46" s="9"/>
      <c r="BL46" s="39" t="s">
        <v>15</v>
      </c>
      <c r="BM46" s="5"/>
      <c r="BN46" s="2"/>
      <c r="BO46" s="2"/>
      <c r="BP46" s="2"/>
      <c r="BQ46" s="2"/>
      <c r="BR46" s="2"/>
      <c r="BS46" s="2"/>
      <c r="BT46" s="34" t="s">
        <v>10</v>
      </c>
      <c r="BU46" s="36">
        <f>+COUNTIF(BM48:BS48,"*休")</f>
        <v>0</v>
      </c>
      <c r="BY46" s="39" t="s">
        <v>15</v>
      </c>
      <c r="BZ46" s="5"/>
      <c r="CA46" s="2"/>
      <c r="CB46" s="2"/>
      <c r="CC46" s="2"/>
      <c r="CD46" s="2"/>
      <c r="CE46" s="2"/>
      <c r="CF46" s="2"/>
      <c r="CG46" s="34" t="s">
        <v>10</v>
      </c>
      <c r="CH46" s="36">
        <f>+COUNTIF(BZ48:CF48,"*休")</f>
        <v>0</v>
      </c>
      <c r="CJ46" s="9"/>
      <c r="CK46" s="39" t="s">
        <v>15</v>
      </c>
      <c r="CL46" s="5"/>
      <c r="CM46" s="2"/>
      <c r="CN46" s="2"/>
      <c r="CO46" s="2"/>
      <c r="CP46" s="2"/>
      <c r="CQ46" s="2"/>
      <c r="CR46" s="2"/>
      <c r="CS46" s="34" t="s">
        <v>10</v>
      </c>
      <c r="CT46" s="36">
        <f>+COUNTIF(CL48:CR48,"*休")</f>
        <v>0</v>
      </c>
    </row>
    <row r="47" spans="2:99" x14ac:dyDescent="0.15">
      <c r="B47" s="32" t="s">
        <v>0</v>
      </c>
      <c r="C47" s="2"/>
      <c r="D47" s="2"/>
      <c r="E47" s="2"/>
      <c r="F47" s="2"/>
      <c r="G47" s="2"/>
      <c r="H47" s="2"/>
      <c r="I47" s="2"/>
      <c r="J47" s="40" t="s">
        <v>4</v>
      </c>
      <c r="K47" s="41">
        <f>+K46/K43</f>
        <v>0</v>
      </c>
      <c r="L47" s="52"/>
      <c r="M47" s="9"/>
      <c r="N47" s="32" t="s">
        <v>0</v>
      </c>
      <c r="O47" s="5"/>
      <c r="P47" s="2"/>
      <c r="Q47" s="2"/>
      <c r="R47" s="2"/>
      <c r="S47" s="2"/>
      <c r="T47" s="2"/>
      <c r="U47" s="2"/>
      <c r="V47" s="40" t="s">
        <v>4</v>
      </c>
      <c r="W47" s="41">
        <f>+W46/W43</f>
        <v>0</v>
      </c>
      <c r="X47" s="52"/>
      <c r="AA47" s="32" t="s">
        <v>0</v>
      </c>
      <c r="AB47" s="5"/>
      <c r="AC47" s="2"/>
      <c r="AD47" s="2"/>
      <c r="AE47" s="2"/>
      <c r="AF47" s="2"/>
      <c r="AG47" s="2"/>
      <c r="AH47" s="2"/>
      <c r="AI47" s="40" t="s">
        <v>4</v>
      </c>
      <c r="AJ47" s="41">
        <f>+AJ46/AJ43</f>
        <v>0</v>
      </c>
      <c r="AK47" s="52"/>
      <c r="AL47" s="9"/>
      <c r="AM47" s="32" t="s">
        <v>0</v>
      </c>
      <c r="AN47" s="5"/>
      <c r="AO47" s="2"/>
      <c r="AP47" s="2"/>
      <c r="AQ47" s="2"/>
      <c r="AR47" s="2"/>
      <c r="AS47" s="2"/>
      <c r="AT47" s="2"/>
      <c r="AU47" s="40" t="s">
        <v>4</v>
      </c>
      <c r="AV47" s="41" t="e">
        <f>+AV46/AV43</f>
        <v>#DIV/0!</v>
      </c>
      <c r="AW47" s="52"/>
      <c r="AZ47" s="32" t="s">
        <v>0</v>
      </c>
      <c r="BA47" s="5"/>
      <c r="BB47" s="2"/>
      <c r="BC47" s="2"/>
      <c r="BD47" s="2"/>
      <c r="BE47" s="2"/>
      <c r="BF47" s="2"/>
      <c r="BG47" s="2"/>
      <c r="BH47" s="40" t="s">
        <v>4</v>
      </c>
      <c r="BI47" s="41" t="e">
        <f>+BI46/BI43</f>
        <v>#DIV/0!</v>
      </c>
      <c r="BJ47" s="52"/>
      <c r="BK47" s="9"/>
      <c r="BL47" s="32" t="s">
        <v>0</v>
      </c>
      <c r="BM47" s="5"/>
      <c r="BN47" s="2"/>
      <c r="BO47" s="2"/>
      <c r="BP47" s="2"/>
      <c r="BQ47" s="2"/>
      <c r="BR47" s="2"/>
      <c r="BS47" s="2"/>
      <c r="BT47" s="40" t="s">
        <v>4</v>
      </c>
      <c r="BU47" s="41" t="e">
        <f>+BU46/BU43</f>
        <v>#DIV/0!</v>
      </c>
      <c r="BV47" s="52"/>
      <c r="BY47" s="32" t="s">
        <v>0</v>
      </c>
      <c r="BZ47" s="5"/>
      <c r="CA47" s="2"/>
      <c r="CB47" s="2"/>
      <c r="CC47" s="2"/>
      <c r="CD47" s="2"/>
      <c r="CE47" s="2"/>
      <c r="CF47" s="2"/>
      <c r="CG47" s="40" t="s">
        <v>4</v>
      </c>
      <c r="CH47" s="41" t="e">
        <f>+CH46/CH43</f>
        <v>#DIV/0!</v>
      </c>
      <c r="CI47" s="52"/>
      <c r="CJ47" s="9"/>
      <c r="CK47" s="32" t="s">
        <v>0</v>
      </c>
      <c r="CL47" s="5"/>
      <c r="CM47" s="2"/>
      <c r="CN47" s="2"/>
      <c r="CO47" s="2"/>
      <c r="CP47" s="2"/>
      <c r="CQ47" s="2"/>
      <c r="CR47" s="2"/>
      <c r="CS47" s="40" t="s">
        <v>4</v>
      </c>
      <c r="CT47" s="41" t="e">
        <f>+CT46/CT43</f>
        <v>#DIV/0!</v>
      </c>
      <c r="CU47" s="52"/>
    </row>
    <row r="48" spans="2:99" x14ac:dyDescent="0.15">
      <c r="B48" s="42" t="s">
        <v>7</v>
      </c>
      <c r="C48" s="56"/>
      <c r="D48" s="56"/>
      <c r="E48" s="56"/>
      <c r="F48" s="56"/>
      <c r="G48" s="56"/>
      <c r="H48" s="56"/>
      <c r="I48" s="56"/>
      <c r="J48" s="76" t="s">
        <v>55</v>
      </c>
      <c r="K48" s="44" t="str">
        <f>IF(H49="","OK",_xlfn.IFS(H47=I47="休","OK",K46&gt;=2,"OK",K46&gt;=2-L42,"OK",K46&lt;2,"NG"))</f>
        <v>NG</v>
      </c>
      <c r="L48" s="52"/>
      <c r="M48" s="37"/>
      <c r="N48" s="42" t="s">
        <v>7</v>
      </c>
      <c r="O48" s="55"/>
      <c r="P48" s="56"/>
      <c r="Q48" s="56"/>
      <c r="R48" s="56"/>
      <c r="S48" s="56"/>
      <c r="T48" s="56"/>
      <c r="U48" s="56"/>
      <c r="V48" s="76" t="s">
        <v>55</v>
      </c>
      <c r="W48" s="44" t="str">
        <f>IF(T49="","OK",_xlfn.IFS(T47=U47="休","OK",W46&gt;=2,"OK",W46&gt;=2-X42,"OK",W46&lt;2,"NG"))</f>
        <v>NG</v>
      </c>
      <c r="X48" s="52"/>
      <c r="AA48" s="42" t="s">
        <v>7</v>
      </c>
      <c r="AB48" s="55"/>
      <c r="AC48" s="56"/>
      <c r="AD48" s="56"/>
      <c r="AE48" s="56"/>
      <c r="AF48" s="56"/>
      <c r="AG48" s="56"/>
      <c r="AH48" s="56"/>
      <c r="AI48" s="76" t="s">
        <v>55</v>
      </c>
      <c r="AJ48" s="44" t="str">
        <f>IF(AG49="","OK",_xlfn.IFS(AG47=AH47="休","OK",AJ46&gt;=2,"OK",AJ46&gt;=2-AK42,"OK",AJ46&lt;2,"NG"))</f>
        <v>NG</v>
      </c>
      <c r="AK48" s="52"/>
      <c r="AL48" s="37"/>
      <c r="AM48" s="42" t="s">
        <v>7</v>
      </c>
      <c r="AN48" s="55"/>
      <c r="AO48" s="56"/>
      <c r="AP48" s="56"/>
      <c r="AQ48" s="56"/>
      <c r="AR48" s="56"/>
      <c r="AS48" s="56"/>
      <c r="AT48" s="56"/>
      <c r="AU48" s="76" t="s">
        <v>55</v>
      </c>
      <c r="AV48" s="44" t="str">
        <f>IF(AS49="","OK",_xlfn.IFS(AS47=AT47="休","OK",AV46&gt;=2,"OK",AV46&gt;=2-AW42,"OK",AV46&lt;2,"NG"))</f>
        <v>OK</v>
      </c>
      <c r="AW48" s="52"/>
      <c r="AZ48" s="42" t="s">
        <v>7</v>
      </c>
      <c r="BA48" s="55"/>
      <c r="BB48" s="56"/>
      <c r="BC48" s="56"/>
      <c r="BD48" s="56"/>
      <c r="BE48" s="56"/>
      <c r="BF48" s="56"/>
      <c r="BG48" s="56"/>
      <c r="BH48" s="76" t="s">
        <v>55</v>
      </c>
      <c r="BI48" s="44" t="str">
        <f>IF(BF49="","OK",_xlfn.IFS(BF47=BG47="休","OK",BI46&gt;=2,"OK",BI46&gt;=2-BJ42,"OK",BI46&lt;2,"NG"))</f>
        <v>OK</v>
      </c>
      <c r="BJ48" s="52"/>
      <c r="BK48" s="37"/>
      <c r="BL48" s="42" t="s">
        <v>7</v>
      </c>
      <c r="BM48" s="55"/>
      <c r="BN48" s="56"/>
      <c r="BO48" s="56"/>
      <c r="BP48" s="56"/>
      <c r="BQ48" s="56"/>
      <c r="BR48" s="56"/>
      <c r="BS48" s="56"/>
      <c r="BT48" s="76" t="s">
        <v>55</v>
      </c>
      <c r="BU48" s="44" t="str">
        <f>IF(BR49="","OK",_xlfn.IFS(BR47=BS47="休","OK",BU46&gt;=2,"OK",BU46&gt;=2-BV42,"OK",BU46&lt;2,"NG"))</f>
        <v>OK</v>
      </c>
      <c r="BV48" s="52"/>
      <c r="BY48" s="42" t="s">
        <v>7</v>
      </c>
      <c r="BZ48" s="55"/>
      <c r="CA48" s="56"/>
      <c r="CB48" s="56"/>
      <c r="CC48" s="56"/>
      <c r="CD48" s="56"/>
      <c r="CE48" s="56"/>
      <c r="CF48" s="56"/>
      <c r="CG48" s="76" t="s">
        <v>55</v>
      </c>
      <c r="CH48" s="44" t="str">
        <f>IF(CE49="","OK",_xlfn.IFS(CE47=CF47="休","OK",CH46&gt;=2,"OK",CH46&gt;=2-CI42,"OK",CH46&lt;2,"NG"))</f>
        <v>OK</v>
      </c>
      <c r="CI48" s="52"/>
      <c r="CJ48" s="37"/>
      <c r="CK48" s="42" t="s">
        <v>7</v>
      </c>
      <c r="CL48" s="55"/>
      <c r="CM48" s="56"/>
      <c r="CN48" s="56"/>
      <c r="CO48" s="56"/>
      <c r="CP48" s="56"/>
      <c r="CQ48" s="56"/>
      <c r="CR48" s="56"/>
      <c r="CS48" s="76" t="s">
        <v>55</v>
      </c>
      <c r="CT48" s="44" t="str">
        <f>IF(CQ49="","OK",_xlfn.IFS(CQ47=CR47="休","OK",CT46&gt;=2,"OK",CT46&gt;=2-CU42,"OK",CT46&lt;2,"NG"))</f>
        <v>OK</v>
      </c>
      <c r="CU48" s="52"/>
    </row>
    <row r="49" spans="2:99" hidden="1" outlineLevel="1" x14ac:dyDescent="0.15">
      <c r="C49" s="77" t="str">
        <f>IF(C41="","",IF(C46="","通常",IF(C46="　","通常",C46)))</f>
        <v>通常</v>
      </c>
      <c r="D49" s="77" t="str">
        <f t="shared" ref="D49:I49" si="134">IF(D41="","",IF(D46="","通常",IF(D46="　","通常",D46)))</f>
        <v>通常</v>
      </c>
      <c r="E49" s="77" t="str">
        <f t="shared" si="134"/>
        <v>通常</v>
      </c>
      <c r="F49" s="77" t="str">
        <f t="shared" si="134"/>
        <v>通常</v>
      </c>
      <c r="G49" s="77" t="str">
        <f t="shared" si="134"/>
        <v>通常</v>
      </c>
      <c r="H49" s="77" t="str">
        <f t="shared" si="134"/>
        <v>通常</v>
      </c>
      <c r="I49" s="77" t="str">
        <f t="shared" si="134"/>
        <v>通常</v>
      </c>
      <c r="J49" s="78"/>
      <c r="K49" s="52"/>
      <c r="L49" s="52"/>
      <c r="M49" s="37"/>
      <c r="O49" s="77" t="str">
        <f>IF(O41="","",IF(O46="","通常",IF(O46="　","通常",O46)))</f>
        <v>通常</v>
      </c>
      <c r="P49" s="77" t="str">
        <f t="shared" ref="P49:U49" si="135">IF(P41="","",IF(P46="","通常",IF(P46="　","通常",P46)))</f>
        <v>通常</v>
      </c>
      <c r="Q49" s="77" t="str">
        <f t="shared" si="135"/>
        <v>通常</v>
      </c>
      <c r="R49" s="77" t="str">
        <f t="shared" si="135"/>
        <v>通常</v>
      </c>
      <c r="S49" s="77" t="str">
        <f t="shared" si="135"/>
        <v>通常</v>
      </c>
      <c r="T49" s="77" t="str">
        <f t="shared" si="135"/>
        <v>通常</v>
      </c>
      <c r="U49" s="77" t="str">
        <f t="shared" si="135"/>
        <v>通常</v>
      </c>
      <c r="V49" s="78"/>
      <c r="W49" s="52"/>
      <c r="X49" s="52"/>
      <c r="AB49" s="77" t="str">
        <f>IF(AB41="","",IF(AB46="","通常",IF(AB46="　","通常",AB46)))</f>
        <v>通常</v>
      </c>
      <c r="AC49" s="77" t="str">
        <f t="shared" ref="AC49:AH49" si="136">IF(AC41="","",IF(AC46="","通常",IF(AC46="　","通常",AC46)))</f>
        <v>通常</v>
      </c>
      <c r="AD49" s="77" t="str">
        <f t="shared" si="136"/>
        <v>通常</v>
      </c>
      <c r="AE49" s="77" t="str">
        <f t="shared" si="136"/>
        <v>通常</v>
      </c>
      <c r="AF49" s="77" t="str">
        <f t="shared" si="136"/>
        <v>通常</v>
      </c>
      <c r="AG49" s="77" t="str">
        <f t="shared" si="136"/>
        <v>通常</v>
      </c>
      <c r="AH49" s="77" t="str">
        <f t="shared" si="136"/>
        <v>通常</v>
      </c>
      <c r="AI49" s="78"/>
      <c r="AJ49" s="52"/>
      <c r="AK49" s="52"/>
      <c r="AL49" s="37"/>
      <c r="AN49" s="77" t="str">
        <f>IF(AN41="","",IF(AN46="","通常",IF(AN46="　","通常",AN46)))</f>
        <v/>
      </c>
      <c r="AO49" s="77" t="str">
        <f t="shared" ref="AO49:AT49" si="137">IF(AO41="","",IF(AO46="","通常",IF(AO46="　","通常",AO46)))</f>
        <v/>
      </c>
      <c r="AP49" s="77" t="str">
        <f t="shared" si="137"/>
        <v/>
      </c>
      <c r="AQ49" s="77" t="str">
        <f t="shared" si="137"/>
        <v/>
      </c>
      <c r="AR49" s="77" t="str">
        <f t="shared" si="137"/>
        <v/>
      </c>
      <c r="AS49" s="77" t="str">
        <f t="shared" si="137"/>
        <v/>
      </c>
      <c r="AT49" s="77" t="str">
        <f t="shared" si="137"/>
        <v/>
      </c>
      <c r="AU49" s="78"/>
      <c r="AV49" s="52"/>
      <c r="AW49" s="52"/>
      <c r="BA49" s="77" t="str">
        <f>IF(BA41="","",IF(BA46="","通常",IF(BA46="　","通常",BA46)))</f>
        <v/>
      </c>
      <c r="BB49" s="77" t="str">
        <f t="shared" ref="BB49:BG49" si="138">IF(BB41="","",IF(BB46="","通常",IF(BB46="　","通常",BB46)))</f>
        <v/>
      </c>
      <c r="BC49" s="77" t="str">
        <f t="shared" si="138"/>
        <v/>
      </c>
      <c r="BD49" s="77" t="str">
        <f t="shared" si="138"/>
        <v/>
      </c>
      <c r="BE49" s="77" t="str">
        <f t="shared" si="138"/>
        <v/>
      </c>
      <c r="BF49" s="77" t="str">
        <f t="shared" si="138"/>
        <v/>
      </c>
      <c r="BG49" s="77" t="str">
        <f t="shared" si="138"/>
        <v/>
      </c>
      <c r="BH49" s="78"/>
      <c r="BI49" s="52"/>
      <c r="BJ49" s="52"/>
      <c r="BK49" s="37"/>
      <c r="BM49" s="77" t="str">
        <f>IF(BM41="","",IF(BM46="","通常",IF(BM46="　","通常",BM46)))</f>
        <v/>
      </c>
      <c r="BN49" s="77" t="str">
        <f t="shared" ref="BN49:BS49" si="139">IF(BN41="","",IF(BN46="","通常",IF(BN46="　","通常",BN46)))</f>
        <v/>
      </c>
      <c r="BO49" s="77" t="str">
        <f t="shared" si="139"/>
        <v/>
      </c>
      <c r="BP49" s="77" t="str">
        <f t="shared" si="139"/>
        <v/>
      </c>
      <c r="BQ49" s="77" t="str">
        <f t="shared" si="139"/>
        <v/>
      </c>
      <c r="BR49" s="77" t="str">
        <f t="shared" si="139"/>
        <v/>
      </c>
      <c r="BS49" s="77" t="str">
        <f t="shared" si="139"/>
        <v/>
      </c>
      <c r="BT49" s="78"/>
      <c r="BU49" s="52"/>
      <c r="BV49" s="52"/>
      <c r="BZ49" s="77" t="str">
        <f>IF(BZ41="","",IF(BZ46="","通常",IF(BZ46="　","通常",BZ46)))</f>
        <v/>
      </c>
      <c r="CA49" s="77" t="str">
        <f t="shared" ref="CA49:CF49" si="140">IF(CA41="","",IF(CA46="","通常",IF(CA46="　","通常",CA46)))</f>
        <v/>
      </c>
      <c r="CB49" s="77" t="str">
        <f t="shared" si="140"/>
        <v/>
      </c>
      <c r="CC49" s="77" t="str">
        <f t="shared" si="140"/>
        <v/>
      </c>
      <c r="CD49" s="77" t="str">
        <f t="shared" si="140"/>
        <v/>
      </c>
      <c r="CE49" s="77" t="str">
        <f t="shared" si="140"/>
        <v/>
      </c>
      <c r="CF49" s="77" t="str">
        <f t="shared" si="140"/>
        <v/>
      </c>
      <c r="CG49" s="78"/>
      <c r="CH49" s="52"/>
      <c r="CI49" s="52"/>
      <c r="CJ49" s="37"/>
      <c r="CL49" s="77" t="str">
        <f>IF(CL41="","",IF(CL46="","通常",IF(CL46="　","通常",CL46)))</f>
        <v/>
      </c>
      <c r="CM49" s="77" t="str">
        <f t="shared" ref="CM49:CR49" si="141">IF(CM41="","",IF(CM46="","通常",IF(CM46="　","通常",CM46)))</f>
        <v/>
      </c>
      <c r="CN49" s="77" t="str">
        <f t="shared" si="141"/>
        <v/>
      </c>
      <c r="CO49" s="77" t="str">
        <f t="shared" si="141"/>
        <v/>
      </c>
      <c r="CP49" s="77" t="str">
        <f t="shared" si="141"/>
        <v/>
      </c>
      <c r="CQ49" s="77" t="str">
        <f t="shared" si="141"/>
        <v/>
      </c>
      <c r="CR49" s="77" t="str">
        <f t="shared" si="141"/>
        <v/>
      </c>
      <c r="CS49" s="78"/>
      <c r="CT49" s="52"/>
      <c r="CU49" s="52"/>
    </row>
    <row r="50" spans="2:99" hidden="1" outlineLevel="1" x14ac:dyDescent="0.15">
      <c r="C50" s="77" t="str">
        <f>IF(C41="","",IF(C46="","通常実績",IF(C46="　","通常実績",C46)))</f>
        <v>通常実績</v>
      </c>
      <c r="D50" s="77" t="str">
        <f t="shared" ref="D50:I50" si="142">IF(D41="","",IF(D46="","通常実績",IF(D46="　","通常実績",D46)))</f>
        <v>通常実績</v>
      </c>
      <c r="E50" s="77" t="str">
        <f t="shared" si="142"/>
        <v>通常実績</v>
      </c>
      <c r="F50" s="77" t="str">
        <f t="shared" si="142"/>
        <v>通常実績</v>
      </c>
      <c r="G50" s="77" t="str">
        <f t="shared" si="142"/>
        <v>通常実績</v>
      </c>
      <c r="H50" s="77" t="str">
        <f t="shared" si="142"/>
        <v>通常実績</v>
      </c>
      <c r="I50" s="77" t="str">
        <f t="shared" si="142"/>
        <v>通常実績</v>
      </c>
      <c r="J50" s="78"/>
      <c r="K50" s="52"/>
      <c r="L50" s="52"/>
      <c r="M50" s="37"/>
      <c r="O50" s="77" t="str">
        <f>IF(O41="","",IF(O46="","通常実績",IF(O46="　","通常実績",O46)))</f>
        <v>通常実績</v>
      </c>
      <c r="P50" s="77" t="str">
        <f t="shared" ref="P50:U50" si="143">IF(P41="","",IF(P46="","通常実績",IF(P46="　","通常実績",P46)))</f>
        <v>通常実績</v>
      </c>
      <c r="Q50" s="77" t="str">
        <f t="shared" si="143"/>
        <v>通常実績</v>
      </c>
      <c r="R50" s="77" t="str">
        <f t="shared" si="143"/>
        <v>通常実績</v>
      </c>
      <c r="S50" s="77" t="str">
        <f t="shared" si="143"/>
        <v>通常実績</v>
      </c>
      <c r="T50" s="77" t="str">
        <f t="shared" si="143"/>
        <v>通常実績</v>
      </c>
      <c r="U50" s="77" t="str">
        <f t="shared" si="143"/>
        <v>通常実績</v>
      </c>
      <c r="V50" s="78"/>
      <c r="W50" s="52"/>
      <c r="X50" s="52"/>
      <c r="AB50" s="77" t="str">
        <f>IF(AB41="","",IF(AB46="","通常実績",IF(AB46="　","通常実績",AB46)))</f>
        <v>通常実績</v>
      </c>
      <c r="AC50" s="77" t="str">
        <f t="shared" ref="AC50:AH50" si="144">IF(AC41="","",IF(AC46="","通常実績",IF(AC46="　","通常実績",AC46)))</f>
        <v>通常実績</v>
      </c>
      <c r="AD50" s="77" t="str">
        <f t="shared" si="144"/>
        <v>通常実績</v>
      </c>
      <c r="AE50" s="77" t="str">
        <f t="shared" si="144"/>
        <v>通常実績</v>
      </c>
      <c r="AF50" s="77" t="str">
        <f t="shared" si="144"/>
        <v>通常実績</v>
      </c>
      <c r="AG50" s="77" t="str">
        <f t="shared" si="144"/>
        <v>通常実績</v>
      </c>
      <c r="AH50" s="77" t="str">
        <f t="shared" si="144"/>
        <v>通常実績</v>
      </c>
      <c r="AI50" s="78"/>
      <c r="AJ50" s="52"/>
      <c r="AK50" s="52"/>
      <c r="AL50" s="37"/>
      <c r="AN50" s="77" t="str">
        <f>IF(AN41="","",IF(AN46="","通常実績",IF(AN46="　","通常実績",AN46)))</f>
        <v/>
      </c>
      <c r="AO50" s="77" t="str">
        <f t="shared" ref="AO50:AT50" si="145">IF(AO41="","",IF(AO46="","通常実績",IF(AO46="　","通常実績",AO46)))</f>
        <v/>
      </c>
      <c r="AP50" s="77" t="str">
        <f t="shared" si="145"/>
        <v/>
      </c>
      <c r="AQ50" s="77" t="str">
        <f t="shared" si="145"/>
        <v/>
      </c>
      <c r="AR50" s="77" t="str">
        <f t="shared" si="145"/>
        <v/>
      </c>
      <c r="AS50" s="77" t="str">
        <f t="shared" si="145"/>
        <v/>
      </c>
      <c r="AT50" s="77" t="str">
        <f t="shared" si="145"/>
        <v/>
      </c>
      <c r="AU50" s="78"/>
      <c r="AV50" s="52"/>
      <c r="AW50" s="52"/>
      <c r="BA50" s="77" t="str">
        <f>IF(BA41="","",IF(BA46="","通常実績",IF(BA46="　","通常実績",BA46)))</f>
        <v/>
      </c>
      <c r="BB50" s="77" t="str">
        <f t="shared" ref="BB50:BG50" si="146">IF(BB41="","",IF(BB46="","通常実績",IF(BB46="　","通常実績",BB46)))</f>
        <v/>
      </c>
      <c r="BC50" s="77" t="str">
        <f t="shared" si="146"/>
        <v/>
      </c>
      <c r="BD50" s="77" t="str">
        <f t="shared" si="146"/>
        <v/>
      </c>
      <c r="BE50" s="77" t="str">
        <f t="shared" si="146"/>
        <v/>
      </c>
      <c r="BF50" s="77" t="str">
        <f t="shared" si="146"/>
        <v/>
      </c>
      <c r="BG50" s="77" t="str">
        <f t="shared" si="146"/>
        <v/>
      </c>
      <c r="BH50" s="78"/>
      <c r="BI50" s="52"/>
      <c r="BJ50" s="52"/>
      <c r="BK50" s="37"/>
      <c r="BM50" s="77" t="str">
        <f>IF(BM41="","",IF(BM46="","通常実績",IF(BM46="　","通常実績",BM46)))</f>
        <v/>
      </c>
      <c r="BN50" s="77" t="str">
        <f t="shared" ref="BN50:BS50" si="147">IF(BN41="","",IF(BN46="","通常実績",IF(BN46="　","通常実績",BN46)))</f>
        <v/>
      </c>
      <c r="BO50" s="77" t="str">
        <f t="shared" si="147"/>
        <v/>
      </c>
      <c r="BP50" s="77" t="str">
        <f t="shared" si="147"/>
        <v/>
      </c>
      <c r="BQ50" s="77" t="str">
        <f t="shared" si="147"/>
        <v/>
      </c>
      <c r="BR50" s="77" t="str">
        <f t="shared" si="147"/>
        <v/>
      </c>
      <c r="BS50" s="77" t="str">
        <f t="shared" si="147"/>
        <v/>
      </c>
      <c r="BT50" s="78"/>
      <c r="BU50" s="52"/>
      <c r="BV50" s="52"/>
      <c r="BZ50" s="77" t="str">
        <f>IF(BZ41="","",IF(BZ46="","通常実績",IF(BZ46="　","通常実績",BZ46)))</f>
        <v/>
      </c>
      <c r="CA50" s="77" t="str">
        <f t="shared" ref="CA50:CF50" si="148">IF(CA41="","",IF(CA46="","通常実績",IF(CA46="　","通常実績",CA46)))</f>
        <v/>
      </c>
      <c r="CB50" s="77" t="str">
        <f t="shared" si="148"/>
        <v/>
      </c>
      <c r="CC50" s="77" t="str">
        <f t="shared" si="148"/>
        <v/>
      </c>
      <c r="CD50" s="77" t="str">
        <f t="shared" si="148"/>
        <v/>
      </c>
      <c r="CE50" s="77" t="str">
        <f t="shared" si="148"/>
        <v/>
      </c>
      <c r="CF50" s="77" t="str">
        <f t="shared" si="148"/>
        <v/>
      </c>
      <c r="CG50" s="78"/>
      <c r="CH50" s="52"/>
      <c r="CI50" s="52"/>
      <c r="CJ50" s="37"/>
      <c r="CL50" s="77" t="str">
        <f>IF(CL41="","",IF(CL46="","通常実績",IF(CL46="　","通常実績",CL46)))</f>
        <v/>
      </c>
      <c r="CM50" s="77" t="str">
        <f t="shared" ref="CM50:CR50" si="149">IF(CM41="","",IF(CM46="","通常実績",IF(CM46="　","通常実績",CM46)))</f>
        <v/>
      </c>
      <c r="CN50" s="77" t="str">
        <f t="shared" si="149"/>
        <v/>
      </c>
      <c r="CO50" s="77" t="str">
        <f t="shared" si="149"/>
        <v/>
      </c>
      <c r="CP50" s="77" t="str">
        <f t="shared" si="149"/>
        <v/>
      </c>
      <c r="CQ50" s="77" t="str">
        <f t="shared" si="149"/>
        <v/>
      </c>
      <c r="CR50" s="77" t="str">
        <f t="shared" si="149"/>
        <v/>
      </c>
      <c r="CS50" s="78"/>
      <c r="CT50" s="52"/>
      <c r="CU50" s="52"/>
    </row>
    <row r="51" spans="2:99" collapsed="1" x14ac:dyDescent="0.15">
      <c r="C51" s="51"/>
      <c r="D51" s="51"/>
      <c r="E51" s="51"/>
      <c r="F51" s="51"/>
      <c r="G51" s="51"/>
      <c r="H51" s="51"/>
      <c r="I51" s="51"/>
      <c r="J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</row>
    <row r="52" spans="2:99" s="69" customFormat="1" ht="13.5" hidden="1" customHeight="1" outlineLevel="1" x14ac:dyDescent="0.15">
      <c r="B52" s="68"/>
      <c r="C52" s="69">
        <f>YEAR(I39+1)</f>
        <v>2026</v>
      </c>
      <c r="D52" s="69">
        <f>MONTH(I39+1)</f>
        <v>8</v>
      </c>
      <c r="E52" s="71">
        <f>DAY(I41)+1</f>
        <v>17</v>
      </c>
      <c r="F52" s="70">
        <f>DATE(C52,D52,E52)</f>
        <v>46251</v>
      </c>
      <c r="G52" s="68"/>
      <c r="H52" s="68"/>
      <c r="J52" s="68"/>
      <c r="K52" s="68"/>
      <c r="L52" s="68"/>
      <c r="M52" s="68"/>
      <c r="N52" s="68"/>
      <c r="O52" s="69">
        <f>YEAR(U39+1)</f>
        <v>2026</v>
      </c>
      <c r="P52" s="69">
        <f>MONTH(U39+1)</f>
        <v>10</v>
      </c>
      <c r="Q52" s="71">
        <f>DAY(U41)+1</f>
        <v>12</v>
      </c>
      <c r="R52" s="70">
        <f>DATE(O52,P52,Q52)</f>
        <v>46307</v>
      </c>
      <c r="S52" s="68"/>
      <c r="T52" s="68"/>
      <c r="V52" s="68"/>
      <c r="W52" s="68"/>
      <c r="X52" s="68"/>
      <c r="AA52" s="68"/>
      <c r="AB52" s="69">
        <f>YEAR(AH39+1)</f>
        <v>2026</v>
      </c>
      <c r="AC52" s="69">
        <f>MONTH(AH39+1)</f>
        <v>12</v>
      </c>
      <c r="AD52" s="71">
        <f>DAY(AH41)+1</f>
        <v>7</v>
      </c>
      <c r="AE52" s="70">
        <f>DATE(AB52,AC52,AD52)</f>
        <v>46363</v>
      </c>
      <c r="AF52" s="68"/>
      <c r="AG52" s="68"/>
      <c r="AI52" s="68"/>
      <c r="AJ52" s="68"/>
      <c r="AK52" s="68"/>
      <c r="AL52" s="68"/>
      <c r="AM52" s="68"/>
      <c r="AN52" s="69">
        <f>YEAR(AT39+1)</f>
        <v>2027</v>
      </c>
      <c r="AO52" s="69">
        <f>MONTH(AT39+1)</f>
        <v>2</v>
      </c>
      <c r="AP52" s="71" t="e">
        <f>DAY(AT41)+1</f>
        <v>#VALUE!</v>
      </c>
      <c r="AQ52" s="70" t="e">
        <f>DATE(AN52,AO52,AP52)</f>
        <v>#VALUE!</v>
      </c>
      <c r="AR52" s="68"/>
      <c r="AS52" s="68"/>
      <c r="AU52" s="68"/>
      <c r="AV52" s="68"/>
      <c r="AW52" s="68"/>
      <c r="AZ52" s="68"/>
      <c r="BA52" s="69">
        <f>YEAR(BG39+1)</f>
        <v>2027</v>
      </c>
      <c r="BB52" s="69">
        <f>MONTH(BG39+1)</f>
        <v>3</v>
      </c>
      <c r="BC52" s="71" t="e">
        <f>DAY(BG41)+1</f>
        <v>#VALUE!</v>
      </c>
      <c r="BD52" s="70" t="e">
        <f>DATE(BA52,BB52,BC52)</f>
        <v>#VALUE!</v>
      </c>
      <c r="BE52" s="68"/>
      <c r="BF52" s="68"/>
      <c r="BH52" s="68"/>
      <c r="BI52" s="68"/>
      <c r="BJ52" s="68"/>
      <c r="BK52" s="68"/>
      <c r="BL52" s="68"/>
      <c r="BM52" s="69">
        <f>YEAR(BS39+1)</f>
        <v>2027</v>
      </c>
      <c r="BN52" s="69">
        <f>MONTH(BS39+1)</f>
        <v>5</v>
      </c>
      <c r="BO52" s="71" t="e">
        <f>DAY(BS41)+1</f>
        <v>#VALUE!</v>
      </c>
      <c r="BP52" s="70" t="e">
        <f>DATE(BM52,BN52,BO52)</f>
        <v>#VALUE!</v>
      </c>
      <c r="BQ52" s="68"/>
      <c r="BR52" s="68"/>
      <c r="BT52" s="68"/>
      <c r="BU52" s="68"/>
      <c r="BV52" s="68"/>
      <c r="BY52" s="68"/>
      <c r="BZ52" s="69">
        <f>YEAR(CF39+1)</f>
        <v>2027</v>
      </c>
      <c r="CA52" s="69">
        <f>MONTH(CF39+1)</f>
        <v>7</v>
      </c>
      <c r="CB52" s="71" t="e">
        <f>DAY(CF41)+1</f>
        <v>#VALUE!</v>
      </c>
      <c r="CC52" s="70" t="e">
        <f>DATE(BZ52,CA52,CB52)</f>
        <v>#VALUE!</v>
      </c>
      <c r="CD52" s="68"/>
      <c r="CE52" s="68"/>
      <c r="CG52" s="68"/>
      <c r="CH52" s="68"/>
      <c r="CI52" s="68"/>
      <c r="CJ52" s="68"/>
      <c r="CK52" s="68"/>
      <c r="CL52" s="69">
        <f>YEAR(CR39+1)</f>
        <v>2027</v>
      </c>
      <c r="CM52" s="69">
        <f>MONTH(CR39+1)</f>
        <v>9</v>
      </c>
      <c r="CN52" s="71" t="e">
        <f>DAY(CR41)+1</f>
        <v>#VALUE!</v>
      </c>
      <c r="CO52" s="70" t="e">
        <f>DATE(CL52,CM52,CN52)</f>
        <v>#VALUE!</v>
      </c>
      <c r="CP52" s="68"/>
      <c r="CQ52" s="68"/>
      <c r="CS52" s="68"/>
      <c r="CT52" s="68"/>
      <c r="CU52" s="68"/>
    </row>
    <row r="53" spans="2:99" s="73" customFormat="1" ht="13.5" hidden="1" customHeight="1" outlineLevel="1" x14ac:dyDescent="0.15">
      <c r="B53" s="72"/>
      <c r="C53" s="73">
        <f>I39+1</f>
        <v>46251</v>
      </c>
      <c r="D53" s="73">
        <f t="shared" ref="D53:I53" si="150">C53+1</f>
        <v>46252</v>
      </c>
      <c r="E53" s="73">
        <f t="shared" si="150"/>
        <v>46253</v>
      </c>
      <c r="F53" s="73">
        <f t="shared" si="150"/>
        <v>46254</v>
      </c>
      <c r="G53" s="73">
        <f t="shared" si="150"/>
        <v>46255</v>
      </c>
      <c r="H53" s="73">
        <f t="shared" si="150"/>
        <v>46256</v>
      </c>
      <c r="I53" s="73">
        <f t="shared" si="150"/>
        <v>46257</v>
      </c>
      <c r="J53" s="72"/>
      <c r="K53" s="72"/>
      <c r="L53" s="72"/>
      <c r="M53" s="72"/>
      <c r="N53" s="72"/>
      <c r="O53" s="73">
        <f>U39+1</f>
        <v>46307</v>
      </c>
      <c r="P53" s="73">
        <f t="shared" ref="P53:U53" si="151">O53+1</f>
        <v>46308</v>
      </c>
      <c r="Q53" s="73">
        <f t="shared" si="151"/>
        <v>46309</v>
      </c>
      <c r="R53" s="73">
        <f t="shared" si="151"/>
        <v>46310</v>
      </c>
      <c r="S53" s="73">
        <f t="shared" si="151"/>
        <v>46311</v>
      </c>
      <c r="T53" s="73">
        <f t="shared" si="151"/>
        <v>46312</v>
      </c>
      <c r="U53" s="73">
        <f t="shared" si="151"/>
        <v>46313</v>
      </c>
      <c r="V53" s="72"/>
      <c r="W53" s="72"/>
      <c r="X53" s="72"/>
      <c r="AA53" s="72"/>
      <c r="AB53" s="73">
        <f>AH39+1</f>
        <v>46363</v>
      </c>
      <c r="AC53" s="73">
        <f t="shared" ref="AC53:AH53" si="152">AB53+1</f>
        <v>46364</v>
      </c>
      <c r="AD53" s="73">
        <f t="shared" si="152"/>
        <v>46365</v>
      </c>
      <c r="AE53" s="73">
        <f t="shared" si="152"/>
        <v>46366</v>
      </c>
      <c r="AF53" s="73">
        <f t="shared" si="152"/>
        <v>46367</v>
      </c>
      <c r="AG53" s="73">
        <f t="shared" si="152"/>
        <v>46368</v>
      </c>
      <c r="AH53" s="73">
        <f t="shared" si="152"/>
        <v>46369</v>
      </c>
      <c r="AI53" s="72"/>
      <c r="AJ53" s="72"/>
      <c r="AK53" s="72"/>
      <c r="AL53" s="72"/>
      <c r="AM53" s="72"/>
      <c r="AN53" s="73">
        <f>AT39+1</f>
        <v>46419</v>
      </c>
      <c r="AO53" s="73">
        <f t="shared" ref="AO53:AT53" si="153">AN53+1</f>
        <v>46420</v>
      </c>
      <c r="AP53" s="73">
        <f t="shared" si="153"/>
        <v>46421</v>
      </c>
      <c r="AQ53" s="73">
        <f t="shared" si="153"/>
        <v>46422</v>
      </c>
      <c r="AR53" s="73">
        <f t="shared" si="153"/>
        <v>46423</v>
      </c>
      <c r="AS53" s="73">
        <f t="shared" si="153"/>
        <v>46424</v>
      </c>
      <c r="AT53" s="73">
        <f t="shared" si="153"/>
        <v>46425</v>
      </c>
      <c r="AU53" s="72"/>
      <c r="AV53" s="72"/>
      <c r="AW53" s="72"/>
      <c r="AZ53" s="72"/>
      <c r="BA53" s="73">
        <f>BG39+1</f>
        <v>46475</v>
      </c>
      <c r="BB53" s="73">
        <f t="shared" ref="BB53:BG53" si="154">BA53+1</f>
        <v>46476</v>
      </c>
      <c r="BC53" s="73">
        <f t="shared" si="154"/>
        <v>46477</v>
      </c>
      <c r="BD53" s="73">
        <f t="shared" si="154"/>
        <v>46478</v>
      </c>
      <c r="BE53" s="73">
        <f t="shared" si="154"/>
        <v>46479</v>
      </c>
      <c r="BF53" s="73">
        <f t="shared" si="154"/>
        <v>46480</v>
      </c>
      <c r="BG53" s="73">
        <f t="shared" si="154"/>
        <v>46481</v>
      </c>
      <c r="BH53" s="72"/>
      <c r="BI53" s="72"/>
      <c r="BJ53" s="72"/>
      <c r="BK53" s="72"/>
      <c r="BL53" s="72"/>
      <c r="BM53" s="73">
        <f>BS39+1</f>
        <v>46531</v>
      </c>
      <c r="BN53" s="73">
        <f t="shared" ref="BN53:BS53" si="155">BM53+1</f>
        <v>46532</v>
      </c>
      <c r="BO53" s="73">
        <f t="shared" si="155"/>
        <v>46533</v>
      </c>
      <c r="BP53" s="73">
        <f t="shared" si="155"/>
        <v>46534</v>
      </c>
      <c r="BQ53" s="73">
        <f t="shared" si="155"/>
        <v>46535</v>
      </c>
      <c r="BR53" s="73">
        <f t="shared" si="155"/>
        <v>46536</v>
      </c>
      <c r="BS53" s="73">
        <f t="shared" si="155"/>
        <v>46537</v>
      </c>
      <c r="BT53" s="72"/>
      <c r="BU53" s="72"/>
      <c r="BV53" s="72"/>
      <c r="BY53" s="72"/>
      <c r="BZ53" s="73">
        <f>CF39+1</f>
        <v>46587</v>
      </c>
      <c r="CA53" s="73">
        <f t="shared" ref="CA53" si="156">BZ53+1</f>
        <v>46588</v>
      </c>
      <c r="CB53" s="73">
        <f t="shared" ref="CB53" si="157">CA53+1</f>
        <v>46589</v>
      </c>
      <c r="CC53" s="73">
        <f t="shared" ref="CC53" si="158">CB53+1</f>
        <v>46590</v>
      </c>
      <c r="CD53" s="73">
        <f t="shared" ref="CD53" si="159">CC53+1</f>
        <v>46591</v>
      </c>
      <c r="CE53" s="73">
        <f t="shared" ref="CE53" si="160">CD53+1</f>
        <v>46592</v>
      </c>
      <c r="CF53" s="73">
        <f t="shared" ref="CF53" si="161">CE53+1</f>
        <v>46593</v>
      </c>
      <c r="CG53" s="72"/>
      <c r="CH53" s="72"/>
      <c r="CI53" s="72"/>
      <c r="CJ53" s="72"/>
      <c r="CK53" s="72"/>
      <c r="CL53" s="73">
        <f>CR39+1</f>
        <v>46643</v>
      </c>
      <c r="CM53" s="73">
        <f t="shared" ref="CM53" si="162">CL53+1</f>
        <v>46644</v>
      </c>
      <c r="CN53" s="73">
        <f t="shared" ref="CN53" si="163">CM53+1</f>
        <v>46645</v>
      </c>
      <c r="CO53" s="73">
        <f t="shared" ref="CO53" si="164">CN53+1</f>
        <v>46646</v>
      </c>
      <c r="CP53" s="73">
        <f t="shared" ref="CP53" si="165">CO53+1</f>
        <v>46647</v>
      </c>
      <c r="CQ53" s="73">
        <f t="shared" ref="CQ53" si="166">CP53+1</f>
        <v>46648</v>
      </c>
      <c r="CR53" s="73">
        <f t="shared" ref="CR53" si="167">CQ53+1</f>
        <v>46649</v>
      </c>
      <c r="CS53" s="72"/>
      <c r="CT53" s="72"/>
      <c r="CU53" s="72"/>
    </row>
    <row r="54" spans="2:99" ht="13.5" customHeight="1" collapsed="1" x14ac:dyDescent="0.15">
      <c r="B54" s="63" t="s">
        <v>19</v>
      </c>
      <c r="C54" s="98">
        <f>DATE($C52,$D52,1)</f>
        <v>46235</v>
      </c>
      <c r="D54" s="99"/>
      <c r="E54" s="99"/>
      <c r="F54" s="99"/>
      <c r="G54" s="99"/>
      <c r="H54" s="99"/>
      <c r="I54" s="99"/>
      <c r="J54" s="99"/>
      <c r="K54" s="100"/>
      <c r="L54" s="79"/>
      <c r="M54" s="9"/>
      <c r="N54" s="63" t="s">
        <v>19</v>
      </c>
      <c r="O54" s="98">
        <f>DATE($O52,$P52,1)</f>
        <v>46296</v>
      </c>
      <c r="P54" s="99"/>
      <c r="Q54" s="99"/>
      <c r="R54" s="99"/>
      <c r="S54" s="99"/>
      <c r="T54" s="99"/>
      <c r="U54" s="99"/>
      <c r="V54" s="99"/>
      <c r="W54" s="100"/>
      <c r="X54" s="79"/>
      <c r="AA54" s="63" t="s">
        <v>19</v>
      </c>
      <c r="AB54" s="98">
        <f>DATE($AB52,$AC52,1)</f>
        <v>46357</v>
      </c>
      <c r="AC54" s="99"/>
      <c r="AD54" s="99"/>
      <c r="AE54" s="99"/>
      <c r="AF54" s="99"/>
      <c r="AG54" s="99"/>
      <c r="AH54" s="99"/>
      <c r="AI54" s="99"/>
      <c r="AJ54" s="100"/>
      <c r="AK54" s="79"/>
      <c r="AL54" s="9"/>
      <c r="AM54" s="63" t="s">
        <v>19</v>
      </c>
      <c r="AN54" s="98">
        <f>DATE($AN52,$AO52,1)</f>
        <v>46419</v>
      </c>
      <c r="AO54" s="99"/>
      <c r="AP54" s="99"/>
      <c r="AQ54" s="99"/>
      <c r="AR54" s="99"/>
      <c r="AS54" s="99"/>
      <c r="AT54" s="99"/>
      <c r="AU54" s="99"/>
      <c r="AV54" s="100"/>
      <c r="AW54" s="79"/>
      <c r="AZ54" s="63" t="s">
        <v>19</v>
      </c>
      <c r="BA54" s="98">
        <f>DATE(BA52,BB52,1)</f>
        <v>46447</v>
      </c>
      <c r="BB54" s="99"/>
      <c r="BC54" s="99"/>
      <c r="BD54" s="99"/>
      <c r="BE54" s="99"/>
      <c r="BF54" s="99"/>
      <c r="BG54" s="99"/>
      <c r="BH54" s="99"/>
      <c r="BI54" s="100"/>
      <c r="BJ54" s="79"/>
      <c r="BK54" s="9"/>
      <c r="BL54" s="63" t="s">
        <v>19</v>
      </c>
      <c r="BM54" s="98">
        <f>DATE(BM52,BN52,1)</f>
        <v>46508</v>
      </c>
      <c r="BN54" s="99"/>
      <c r="BO54" s="99"/>
      <c r="BP54" s="99"/>
      <c r="BQ54" s="99"/>
      <c r="BR54" s="99"/>
      <c r="BS54" s="99"/>
      <c r="BT54" s="99"/>
      <c r="BU54" s="100"/>
      <c r="BV54" s="79"/>
      <c r="BY54" s="63" t="s">
        <v>19</v>
      </c>
      <c r="BZ54" s="98">
        <f>DATE(BZ52,CA52,1)</f>
        <v>46569</v>
      </c>
      <c r="CA54" s="99"/>
      <c r="CB54" s="99"/>
      <c r="CC54" s="99"/>
      <c r="CD54" s="99"/>
      <c r="CE54" s="99"/>
      <c r="CF54" s="99"/>
      <c r="CG54" s="99"/>
      <c r="CH54" s="100"/>
      <c r="CI54" s="79"/>
      <c r="CJ54" s="9"/>
      <c r="CK54" s="63" t="s">
        <v>19</v>
      </c>
      <c r="CL54" s="98">
        <f>DATE(CL52,CM52,1)</f>
        <v>46631</v>
      </c>
      <c r="CM54" s="99"/>
      <c r="CN54" s="99"/>
      <c r="CO54" s="99"/>
      <c r="CP54" s="99"/>
      <c r="CQ54" s="99"/>
      <c r="CR54" s="99"/>
      <c r="CS54" s="99"/>
      <c r="CT54" s="100"/>
      <c r="CU54" s="79"/>
    </row>
    <row r="55" spans="2:99" x14ac:dyDescent="0.15">
      <c r="B55" s="32" t="s">
        <v>20</v>
      </c>
      <c r="C55" s="28">
        <f>IF(I39&lt;$G$8,I41+1,"")</f>
        <v>46251</v>
      </c>
      <c r="D55" s="29">
        <f t="shared" ref="D55:I55" si="168">IF(C53&lt;$G$8,C55+1,"")</f>
        <v>46252</v>
      </c>
      <c r="E55" s="29">
        <f t="shared" si="168"/>
        <v>46253</v>
      </c>
      <c r="F55" s="29">
        <f t="shared" si="168"/>
        <v>46254</v>
      </c>
      <c r="G55" s="29">
        <f t="shared" si="168"/>
        <v>46255</v>
      </c>
      <c r="H55" s="29">
        <f t="shared" si="168"/>
        <v>46256</v>
      </c>
      <c r="I55" s="29">
        <f t="shared" si="168"/>
        <v>46257</v>
      </c>
      <c r="J55" s="30" t="s">
        <v>54</v>
      </c>
      <c r="K55" s="31">
        <f>+COUNTIFS(C56:I56,"土",C60:I60,"")+COUNTIFS(C56:I56,"日",C60:I60,"")+COUNTIFS(祝日,C53)+COUNTIFS(祝日,D53)+COUNTIFS(祝日,E53)+COUNTIFS(祝日,F53)+COUNTIFS(祝日,G53)</f>
        <v>2</v>
      </c>
      <c r="M55" s="9"/>
      <c r="N55" s="32" t="s">
        <v>20</v>
      </c>
      <c r="O55" s="28">
        <f>IF(U39&lt;$G$8,U41+1,"")</f>
        <v>46307</v>
      </c>
      <c r="P55" s="29">
        <f t="shared" ref="P55:U55" si="169">IF(O53&lt;$G$8,O55+1,"")</f>
        <v>46308</v>
      </c>
      <c r="Q55" s="29">
        <f t="shared" si="169"/>
        <v>46309</v>
      </c>
      <c r="R55" s="29">
        <f t="shared" si="169"/>
        <v>46310</v>
      </c>
      <c r="S55" s="29">
        <f t="shared" si="169"/>
        <v>46311</v>
      </c>
      <c r="T55" s="29">
        <f t="shared" si="169"/>
        <v>46312</v>
      </c>
      <c r="U55" s="29">
        <f t="shared" si="169"/>
        <v>46313</v>
      </c>
      <c r="V55" s="30" t="s">
        <v>54</v>
      </c>
      <c r="W55" s="31">
        <f>+COUNTIFS(O56:U56,"土",O60:U60,"")+COUNTIFS(O56:U56,"日",O60:U60,"")+COUNTIFS(祝日,O53)+COUNTIFS(祝日,P53)+COUNTIFS(祝日,Q53)+COUNTIFS(祝日,R53)+COUNTIFS(祝日,S53)</f>
        <v>3</v>
      </c>
      <c r="AA55" s="32" t="s">
        <v>20</v>
      </c>
      <c r="AB55" s="28">
        <f>IF(AH39&lt;$G$8,AH41+1,"")</f>
        <v>46363</v>
      </c>
      <c r="AC55" s="29">
        <f t="shared" ref="AC55:AH55" si="170">IF(AB53&lt;$G$8,AB55+1,"")</f>
        <v>46364</v>
      </c>
      <c r="AD55" s="29">
        <f t="shared" si="170"/>
        <v>46365</v>
      </c>
      <c r="AE55" s="29">
        <f t="shared" si="170"/>
        <v>46366</v>
      </c>
      <c r="AF55" s="29">
        <f t="shared" si="170"/>
        <v>46367</v>
      </c>
      <c r="AG55" s="29">
        <f t="shared" si="170"/>
        <v>46368</v>
      </c>
      <c r="AH55" s="29">
        <f t="shared" si="170"/>
        <v>46369</v>
      </c>
      <c r="AI55" s="30" t="s">
        <v>54</v>
      </c>
      <c r="AJ55" s="31">
        <f>+COUNTIFS(AB56:AH56,"土",AB60:AH60,"")+COUNTIFS(AB56:AH56,"日",AB60:AH60,"")+COUNTIFS(祝日,AB53)+COUNTIFS(祝日,AC53)+COUNTIFS(祝日,AD53)+COUNTIFS(祝日,AE53)+COUNTIFS(祝日,AF53)</f>
        <v>2</v>
      </c>
      <c r="AL55" s="9"/>
      <c r="AM55" s="32" t="s">
        <v>20</v>
      </c>
      <c r="AN55" s="28" t="str">
        <f>IF(AT39&lt;$G$8,AT41+1,"")</f>
        <v/>
      </c>
      <c r="AO55" s="29" t="str">
        <f t="shared" ref="AO55:AT55" si="171">IF(AN53&lt;$G$8,AN55+1,"")</f>
        <v/>
      </c>
      <c r="AP55" s="29" t="str">
        <f t="shared" si="171"/>
        <v/>
      </c>
      <c r="AQ55" s="29" t="str">
        <f t="shared" si="171"/>
        <v/>
      </c>
      <c r="AR55" s="29" t="str">
        <f t="shared" si="171"/>
        <v/>
      </c>
      <c r="AS55" s="29" t="str">
        <f t="shared" si="171"/>
        <v/>
      </c>
      <c r="AT55" s="29" t="str">
        <f t="shared" si="171"/>
        <v/>
      </c>
      <c r="AU55" s="30" t="s">
        <v>54</v>
      </c>
      <c r="AV55" s="31">
        <f>+COUNTIFS(AN56:AT56,"土",AN60:AT60,"")+COUNTIFS(AN56:AT56,"日",AN60:AT60,"")+COUNTIFS(祝日,AN53)+COUNTIFS(祝日,AO53)+COUNTIFS(祝日,AP53)+COUNTIFS(祝日,AQ53)+COUNTIFS(祝日,AR53)</f>
        <v>0</v>
      </c>
      <c r="AZ55" s="32" t="s">
        <v>20</v>
      </c>
      <c r="BA55" s="28" t="str">
        <f>IF(BG39&lt;$G$8,BG41+1,"")</f>
        <v/>
      </c>
      <c r="BB55" s="29" t="str">
        <f t="shared" ref="BB55:BG55" si="172">IF(BA53&lt;$G$8,BA55+1,"")</f>
        <v/>
      </c>
      <c r="BC55" s="29" t="str">
        <f t="shared" si="172"/>
        <v/>
      </c>
      <c r="BD55" s="29" t="str">
        <f t="shared" si="172"/>
        <v/>
      </c>
      <c r="BE55" s="29" t="str">
        <f t="shared" si="172"/>
        <v/>
      </c>
      <c r="BF55" s="29" t="str">
        <f t="shared" si="172"/>
        <v/>
      </c>
      <c r="BG55" s="29" t="str">
        <f t="shared" si="172"/>
        <v/>
      </c>
      <c r="BH55" s="30" t="s">
        <v>54</v>
      </c>
      <c r="BI55" s="31">
        <f>+COUNTIFS(BA56:BG56,"土",BA60:BG60,"")+COUNTIFS(BA56:BG56,"日",BA60:BG60,"")+COUNTIFS(祝日,BA53)+COUNTIFS(祝日,BB53)+COUNTIFS(祝日,BC53)+COUNTIFS(祝日,BD53)+COUNTIFS(祝日,BE53)</f>
        <v>0</v>
      </c>
      <c r="BK55" s="9"/>
      <c r="BL55" s="32" t="s">
        <v>20</v>
      </c>
      <c r="BM55" s="28" t="str">
        <f>IF(BS39&lt;$G$8,BS41+1,"")</f>
        <v/>
      </c>
      <c r="BN55" s="29" t="str">
        <f t="shared" ref="BN55:BS55" si="173">IF(BM53&lt;$G$8,BM55+1,"")</f>
        <v/>
      </c>
      <c r="BO55" s="29" t="str">
        <f t="shared" si="173"/>
        <v/>
      </c>
      <c r="BP55" s="29" t="str">
        <f t="shared" si="173"/>
        <v/>
      </c>
      <c r="BQ55" s="29" t="str">
        <f t="shared" si="173"/>
        <v/>
      </c>
      <c r="BR55" s="29" t="str">
        <f t="shared" si="173"/>
        <v/>
      </c>
      <c r="BS55" s="29" t="str">
        <f t="shared" si="173"/>
        <v/>
      </c>
      <c r="BT55" s="30" t="s">
        <v>54</v>
      </c>
      <c r="BU55" s="31">
        <f>+COUNTIFS(BM56:BS56,"土",BM60:BS60,"")+COUNTIFS(BM56:BS56,"日",BM60:BS60,"")+COUNTIFS(祝日,BM53)+COUNTIFS(祝日,BN53)+COUNTIFS(祝日,BO53)+COUNTIFS(祝日,BP53)+COUNTIFS(祝日,BQ53)</f>
        <v>0</v>
      </c>
      <c r="BY55" s="32" t="s">
        <v>20</v>
      </c>
      <c r="BZ55" s="28" t="str">
        <f>IF(CF39&lt;$G$8,CF41+1,"")</f>
        <v/>
      </c>
      <c r="CA55" s="29" t="str">
        <f t="shared" ref="CA55" si="174">IF(BZ53&lt;$G$8,BZ55+1,"")</f>
        <v/>
      </c>
      <c r="CB55" s="29" t="str">
        <f t="shared" ref="CB55" si="175">IF(CA53&lt;$G$8,CA55+1,"")</f>
        <v/>
      </c>
      <c r="CC55" s="29" t="str">
        <f t="shared" ref="CC55" si="176">IF(CB53&lt;$G$8,CB55+1,"")</f>
        <v/>
      </c>
      <c r="CD55" s="29" t="str">
        <f t="shared" ref="CD55" si="177">IF(CC53&lt;$G$8,CC55+1,"")</f>
        <v/>
      </c>
      <c r="CE55" s="29" t="str">
        <f t="shared" ref="CE55" si="178">IF(CD53&lt;$G$8,CD55+1,"")</f>
        <v/>
      </c>
      <c r="CF55" s="29" t="str">
        <f t="shared" ref="CF55" si="179">IF(CE53&lt;$G$8,CE55+1,"")</f>
        <v/>
      </c>
      <c r="CG55" s="30" t="s">
        <v>54</v>
      </c>
      <c r="CH55" s="31">
        <f>+COUNTIFS(BZ56:CF56,"土",BZ60:CF60,"")+COUNTIFS(BZ56:CF56,"日",BZ60:CF60,"")+COUNTIFS(祝日,BZ53)+COUNTIFS(祝日,CA53)+COUNTIFS(祝日,CB53)+COUNTIFS(祝日,CC53)+COUNTIFS(祝日,CD53)</f>
        <v>1</v>
      </c>
      <c r="CJ55" s="9"/>
      <c r="CK55" s="32" t="s">
        <v>20</v>
      </c>
      <c r="CL55" s="28" t="str">
        <f>IF(CR39&lt;$G$8,CR41+1,"")</f>
        <v/>
      </c>
      <c r="CM55" s="29" t="str">
        <f t="shared" ref="CM55" si="180">IF(CL53&lt;$G$8,CL55+1,"")</f>
        <v/>
      </c>
      <c r="CN55" s="29" t="str">
        <f t="shared" ref="CN55" si="181">IF(CM53&lt;$G$8,CM55+1,"")</f>
        <v/>
      </c>
      <c r="CO55" s="29" t="str">
        <f t="shared" ref="CO55" si="182">IF(CN53&lt;$G$8,CN55+1,"")</f>
        <v/>
      </c>
      <c r="CP55" s="29" t="str">
        <f t="shared" ref="CP55" si="183">IF(CO53&lt;$G$8,CO55+1,"")</f>
        <v/>
      </c>
      <c r="CQ55" s="29" t="str">
        <f t="shared" ref="CQ55" si="184">IF(CP53&lt;$G$8,CP55+1,"")</f>
        <v/>
      </c>
      <c r="CR55" s="29" t="str">
        <f t="shared" ref="CR55" si="185">IF(CQ53&lt;$G$8,CQ55+1,"")</f>
        <v/>
      </c>
      <c r="CS55" s="30" t="s">
        <v>54</v>
      </c>
      <c r="CT55" s="31">
        <f>+COUNTIFS(CL56:CR56,"土",CL60:CR60,"")+COUNTIFS(CL56:CR56,"日",CL60:CR60,"")+COUNTIFS(祝日,CL53)+COUNTIFS(祝日,CM53)+COUNTIFS(祝日,CN53)+COUNTIFS(祝日,CO53)+COUNTIFS(祝日,CP53)</f>
        <v>0</v>
      </c>
    </row>
    <row r="56" spans="2:99" x14ac:dyDescent="0.15">
      <c r="B56" s="32" t="s">
        <v>5</v>
      </c>
      <c r="C56" s="33" t="str">
        <f>IF(C55="","","月")</f>
        <v>月</v>
      </c>
      <c r="D56" s="33" t="str">
        <f>IF(D55="","","火")</f>
        <v>火</v>
      </c>
      <c r="E56" s="33" t="str">
        <f>IF(E55="","","水")</f>
        <v>水</v>
      </c>
      <c r="F56" s="33" t="str">
        <f>IF(F55="","","木")</f>
        <v>木</v>
      </c>
      <c r="G56" s="33" t="str">
        <f>IF(G55="","","金")</f>
        <v>金</v>
      </c>
      <c r="H56" s="33" t="str">
        <f>IF(H55="","","土")</f>
        <v>土</v>
      </c>
      <c r="I56" s="33" t="str">
        <f>IF(I55="","","日")</f>
        <v>日</v>
      </c>
      <c r="J56" s="30" t="s">
        <v>16</v>
      </c>
      <c r="K56" s="31">
        <f>+COUNTIF(C60:I60,"夏休")+COUNTIF(C60:I60,"冬休")+COUNTIF(C60:I60,"中止")</f>
        <v>0</v>
      </c>
      <c r="L56" s="7">
        <f>+COUNTIF(H60:I60,"夏休")+COUNTIF(H60:I60,"冬休")+COUNTIF(H60:I60,"中止")</f>
        <v>0</v>
      </c>
      <c r="M56" s="9"/>
      <c r="N56" s="32" t="s">
        <v>5</v>
      </c>
      <c r="O56" s="33" t="str">
        <f>IF(O55="","","月")</f>
        <v>月</v>
      </c>
      <c r="P56" s="33" t="str">
        <f>IF(P55="","","火")</f>
        <v>火</v>
      </c>
      <c r="Q56" s="33" t="str">
        <f>IF(Q55="","","水")</f>
        <v>水</v>
      </c>
      <c r="R56" s="33" t="str">
        <f>IF(R55="","","木")</f>
        <v>木</v>
      </c>
      <c r="S56" s="33" t="str">
        <f>IF(S55="","","金")</f>
        <v>金</v>
      </c>
      <c r="T56" s="33" t="str">
        <f>IF(T55="","","土")</f>
        <v>土</v>
      </c>
      <c r="U56" s="33" t="str">
        <f>IF(U55="","","日")</f>
        <v>日</v>
      </c>
      <c r="V56" s="30" t="s">
        <v>16</v>
      </c>
      <c r="W56" s="31">
        <f>+COUNTIF(O60:U60,"夏休")+COUNTIF(O60:U60,"冬休")+COUNTIF(O60:U60,"中止")</f>
        <v>0</v>
      </c>
      <c r="X56" s="7">
        <f>+COUNTIF(T60:U60,"夏休")+COUNTIF(T60:U60,"冬休")+COUNTIF(T60:U60,"中止")</f>
        <v>0</v>
      </c>
      <c r="AA56" s="32" t="s">
        <v>5</v>
      </c>
      <c r="AB56" s="33" t="str">
        <f>IF(AB55="","","月")</f>
        <v>月</v>
      </c>
      <c r="AC56" s="33" t="str">
        <f>IF(AC55="","","火")</f>
        <v>火</v>
      </c>
      <c r="AD56" s="33" t="str">
        <f>IF(AD55="","","水")</f>
        <v>水</v>
      </c>
      <c r="AE56" s="33" t="str">
        <f>IF(AE55="","","木")</f>
        <v>木</v>
      </c>
      <c r="AF56" s="33" t="str">
        <f>IF(AF55="","","金")</f>
        <v>金</v>
      </c>
      <c r="AG56" s="33" t="str">
        <f>IF(AG55="","","土")</f>
        <v>土</v>
      </c>
      <c r="AH56" s="33" t="str">
        <f>IF(AH55="","","日")</f>
        <v>日</v>
      </c>
      <c r="AI56" s="30" t="s">
        <v>16</v>
      </c>
      <c r="AJ56" s="31">
        <f>+COUNTIF(AB60:AH60,"夏休")+COUNTIF(AB60:AH60,"冬休")+COUNTIF(AB60:AH60,"中止")</f>
        <v>0</v>
      </c>
      <c r="AK56" s="7">
        <f>+COUNTIF(AG60:AH60,"夏休")+COUNTIF(AG60:AH60,"冬休")+COUNTIF(AG60:AH60,"中止")</f>
        <v>0</v>
      </c>
      <c r="AL56" s="9"/>
      <c r="AM56" s="32" t="s">
        <v>5</v>
      </c>
      <c r="AN56" s="33" t="str">
        <f>IF(AN55="","","月")</f>
        <v/>
      </c>
      <c r="AO56" s="33" t="str">
        <f>IF(AO55="","","火")</f>
        <v/>
      </c>
      <c r="AP56" s="33" t="str">
        <f>IF(AP55="","","水")</f>
        <v/>
      </c>
      <c r="AQ56" s="33" t="str">
        <f>IF(AQ55="","","木")</f>
        <v/>
      </c>
      <c r="AR56" s="33" t="str">
        <f>IF(AR55="","","金")</f>
        <v/>
      </c>
      <c r="AS56" s="33" t="str">
        <f>IF(AS55="","","土")</f>
        <v/>
      </c>
      <c r="AT56" s="33" t="str">
        <f>IF(AT55="","","日")</f>
        <v/>
      </c>
      <c r="AU56" s="30" t="s">
        <v>16</v>
      </c>
      <c r="AV56" s="31">
        <f>+COUNTIF(AN60:AT60,"夏休")+COUNTIF(AN60:AT60,"冬休")+COUNTIF(AN60:AT60,"中止")</f>
        <v>0</v>
      </c>
      <c r="AW56" s="7">
        <f>+COUNTIF(AS60:AT60,"夏休")+COUNTIF(AS60:AT60,"冬休")+COUNTIF(AS60:AT60,"中止")</f>
        <v>0</v>
      </c>
      <c r="AZ56" s="32" t="s">
        <v>5</v>
      </c>
      <c r="BA56" s="33" t="str">
        <f>IF(BA55="","","月")</f>
        <v/>
      </c>
      <c r="BB56" s="33" t="str">
        <f>IF(BB55="","","火")</f>
        <v/>
      </c>
      <c r="BC56" s="33" t="str">
        <f>IF(BC55="","","水")</f>
        <v/>
      </c>
      <c r="BD56" s="33" t="str">
        <f>IF(BD55="","","木")</f>
        <v/>
      </c>
      <c r="BE56" s="33" t="str">
        <f>IF(BE55="","","金")</f>
        <v/>
      </c>
      <c r="BF56" s="33" t="str">
        <f>IF(BF55="","","土")</f>
        <v/>
      </c>
      <c r="BG56" s="33" t="str">
        <f>IF(BG55="","","日")</f>
        <v/>
      </c>
      <c r="BH56" s="30" t="s">
        <v>16</v>
      </c>
      <c r="BI56" s="31">
        <f>+COUNTIF(BA60:BG60,"夏休")+COUNTIF(BA60:BG60,"冬休")+COUNTIF(BA60:BG60,"中止")</f>
        <v>0</v>
      </c>
      <c r="BJ56" s="7">
        <f>+COUNTIF(BF60:BG60,"夏休")+COUNTIF(BF60:BG60,"冬休")+COUNTIF(BF60:BG60,"中止")</f>
        <v>0</v>
      </c>
      <c r="BK56" s="9"/>
      <c r="BL56" s="32" t="s">
        <v>5</v>
      </c>
      <c r="BM56" s="33" t="str">
        <f>IF(BM55="","","月")</f>
        <v/>
      </c>
      <c r="BN56" s="33" t="str">
        <f>IF(BN55="","","火")</f>
        <v/>
      </c>
      <c r="BO56" s="33" t="str">
        <f>IF(BO55="","","水")</f>
        <v/>
      </c>
      <c r="BP56" s="33" t="str">
        <f>IF(BP55="","","木")</f>
        <v/>
      </c>
      <c r="BQ56" s="33" t="str">
        <f>IF(BQ55="","","金")</f>
        <v/>
      </c>
      <c r="BR56" s="33" t="str">
        <f>IF(BR55="","","土")</f>
        <v/>
      </c>
      <c r="BS56" s="33" t="str">
        <f>IF(BS55="","","日")</f>
        <v/>
      </c>
      <c r="BT56" s="30" t="s">
        <v>16</v>
      </c>
      <c r="BU56" s="31">
        <f>+COUNTIF(BM60:BS60,"夏休")+COUNTIF(BM60:BS60,"冬休")+COUNTIF(BM60:BS60,"中止")</f>
        <v>0</v>
      </c>
      <c r="BV56" s="7">
        <f>+COUNTIF(BR60:BS60,"夏休")+COUNTIF(BR60:BS60,"冬休")+COUNTIF(BR60:BS60,"中止")</f>
        <v>0</v>
      </c>
      <c r="BY56" s="32" t="s">
        <v>5</v>
      </c>
      <c r="BZ56" s="33" t="str">
        <f>IF(BZ55="","","月")</f>
        <v/>
      </c>
      <c r="CA56" s="33" t="str">
        <f>IF(CA55="","","火")</f>
        <v/>
      </c>
      <c r="CB56" s="33" t="str">
        <f>IF(CB55="","","水")</f>
        <v/>
      </c>
      <c r="CC56" s="33" t="str">
        <f>IF(CC55="","","木")</f>
        <v/>
      </c>
      <c r="CD56" s="33" t="str">
        <f>IF(CD55="","","金")</f>
        <v/>
      </c>
      <c r="CE56" s="33" t="str">
        <f>IF(CE55="","","土")</f>
        <v/>
      </c>
      <c r="CF56" s="33" t="str">
        <f>IF(CF55="","","日")</f>
        <v/>
      </c>
      <c r="CG56" s="30" t="s">
        <v>16</v>
      </c>
      <c r="CH56" s="31">
        <f>+COUNTIF(BZ60:CF60,"夏休")+COUNTIF(BZ60:CF60,"冬休")+COUNTIF(BZ60:CF60,"中止")</f>
        <v>0</v>
      </c>
      <c r="CI56" s="7">
        <f>+COUNTIF(CE60:CF60,"夏休")+COUNTIF(CE60:CF60,"冬休")+COUNTIF(CE60:CF60,"中止")</f>
        <v>0</v>
      </c>
      <c r="CJ56" s="9"/>
      <c r="CK56" s="32" t="s">
        <v>5</v>
      </c>
      <c r="CL56" s="33" t="str">
        <f>IF(CL55="","","月")</f>
        <v/>
      </c>
      <c r="CM56" s="33" t="str">
        <f>IF(CM55="","","火")</f>
        <v/>
      </c>
      <c r="CN56" s="33" t="str">
        <f>IF(CN55="","","水")</f>
        <v/>
      </c>
      <c r="CO56" s="33" t="str">
        <f>IF(CO55="","","木")</f>
        <v/>
      </c>
      <c r="CP56" s="33" t="str">
        <f>IF(CP55="","","金")</f>
        <v/>
      </c>
      <c r="CQ56" s="33" t="str">
        <f>IF(CQ55="","","土")</f>
        <v/>
      </c>
      <c r="CR56" s="33" t="str">
        <f>IF(CR55="","","日")</f>
        <v/>
      </c>
      <c r="CS56" s="30" t="s">
        <v>16</v>
      </c>
      <c r="CT56" s="31">
        <f>+COUNTIF(CL60:CR60,"夏休")+COUNTIF(CL60:CR60,"冬休")+COUNTIF(CL60:CR60,"中止")</f>
        <v>0</v>
      </c>
      <c r="CU56" s="7">
        <f>+COUNTIF(CQ60:CR60,"夏休")+COUNTIF(CQ60:CR60,"冬休")+COUNTIF(CQ60:CR60,"中止")</f>
        <v>0</v>
      </c>
    </row>
    <row r="57" spans="2:99" ht="13.5" customHeight="1" x14ac:dyDescent="0.15">
      <c r="B57" s="104" t="s">
        <v>8</v>
      </c>
      <c r="C57" s="107"/>
      <c r="D57" s="101"/>
      <c r="E57" s="101"/>
      <c r="F57" s="101"/>
      <c r="G57" s="101"/>
      <c r="H57" s="101"/>
      <c r="I57" s="101"/>
      <c r="J57" s="34" t="s">
        <v>2</v>
      </c>
      <c r="K57" s="74">
        <f>COUNT(C55:I55)-K56</f>
        <v>7</v>
      </c>
      <c r="L57" s="80"/>
      <c r="M57" s="9"/>
      <c r="N57" s="104" t="s">
        <v>8</v>
      </c>
      <c r="O57" s="107"/>
      <c r="P57" s="101"/>
      <c r="Q57" s="101"/>
      <c r="R57" s="101"/>
      <c r="S57" s="101"/>
      <c r="T57" s="101"/>
      <c r="U57" s="101"/>
      <c r="V57" s="34" t="s">
        <v>2</v>
      </c>
      <c r="W57" s="74">
        <f>COUNT(O55:U55)-W56</f>
        <v>7</v>
      </c>
      <c r="X57" s="80"/>
      <c r="AA57" s="104" t="s">
        <v>8</v>
      </c>
      <c r="AB57" s="107"/>
      <c r="AC57" s="101"/>
      <c r="AD57" s="101"/>
      <c r="AE57" s="101"/>
      <c r="AF57" s="101"/>
      <c r="AG57" s="101"/>
      <c r="AH57" s="101"/>
      <c r="AI57" s="34" t="s">
        <v>2</v>
      </c>
      <c r="AJ57" s="74">
        <f>COUNT(AB55:AH55)-AJ56</f>
        <v>7</v>
      </c>
      <c r="AK57" s="80"/>
      <c r="AL57" s="9"/>
      <c r="AM57" s="104" t="s">
        <v>8</v>
      </c>
      <c r="AN57" s="107"/>
      <c r="AO57" s="101"/>
      <c r="AP57" s="101"/>
      <c r="AQ57" s="101"/>
      <c r="AR57" s="101"/>
      <c r="AS57" s="101"/>
      <c r="AT57" s="101"/>
      <c r="AU57" s="34" t="s">
        <v>2</v>
      </c>
      <c r="AV57" s="74">
        <f>COUNT(AN55:AT55)-AV56</f>
        <v>0</v>
      </c>
      <c r="AW57" s="80"/>
      <c r="AZ57" s="104" t="s">
        <v>8</v>
      </c>
      <c r="BA57" s="107"/>
      <c r="BB57" s="101"/>
      <c r="BC57" s="101"/>
      <c r="BD57" s="101"/>
      <c r="BE57" s="101"/>
      <c r="BF57" s="101"/>
      <c r="BG57" s="101"/>
      <c r="BH57" s="34" t="s">
        <v>2</v>
      </c>
      <c r="BI57" s="74">
        <f>COUNT(BA55:BG55)-BI56</f>
        <v>0</v>
      </c>
      <c r="BJ57" s="80"/>
      <c r="BK57" s="9"/>
      <c r="BL57" s="104" t="s">
        <v>8</v>
      </c>
      <c r="BM57" s="107"/>
      <c r="BN57" s="101"/>
      <c r="BO57" s="101"/>
      <c r="BP57" s="101"/>
      <c r="BQ57" s="101"/>
      <c r="BR57" s="101"/>
      <c r="BS57" s="101"/>
      <c r="BT57" s="34" t="s">
        <v>2</v>
      </c>
      <c r="BU57" s="74">
        <f>COUNT(BM55:BS55)-BU56</f>
        <v>0</v>
      </c>
      <c r="BV57" s="80"/>
      <c r="BY57" s="104" t="s">
        <v>8</v>
      </c>
      <c r="BZ57" s="107"/>
      <c r="CA57" s="101"/>
      <c r="CB57" s="101"/>
      <c r="CC57" s="101"/>
      <c r="CD57" s="101"/>
      <c r="CE57" s="101"/>
      <c r="CF57" s="101"/>
      <c r="CG57" s="34" t="s">
        <v>2</v>
      </c>
      <c r="CH57" s="74">
        <f>COUNT(BZ55:CF55)-CH56</f>
        <v>0</v>
      </c>
      <c r="CI57" s="80"/>
      <c r="CJ57" s="9"/>
      <c r="CK57" s="104" t="s">
        <v>8</v>
      </c>
      <c r="CL57" s="107"/>
      <c r="CM57" s="101"/>
      <c r="CN57" s="101"/>
      <c r="CO57" s="101"/>
      <c r="CP57" s="101"/>
      <c r="CQ57" s="101"/>
      <c r="CR57" s="101"/>
      <c r="CS57" s="34" t="s">
        <v>2</v>
      </c>
      <c r="CT57" s="74">
        <f>COUNT(CL55:CR55)-CT56</f>
        <v>0</v>
      </c>
      <c r="CU57" s="80"/>
    </row>
    <row r="58" spans="2:99" ht="13.5" customHeight="1" x14ac:dyDescent="0.15">
      <c r="B58" s="105"/>
      <c r="C58" s="108"/>
      <c r="D58" s="102"/>
      <c r="E58" s="102"/>
      <c r="F58" s="102"/>
      <c r="G58" s="102"/>
      <c r="H58" s="102"/>
      <c r="I58" s="102"/>
      <c r="J58" s="34" t="s">
        <v>6</v>
      </c>
      <c r="K58" s="36">
        <f>+COUNTIF(C61:I61,"休")</f>
        <v>0</v>
      </c>
      <c r="M58" s="37"/>
      <c r="N58" s="105"/>
      <c r="O58" s="108"/>
      <c r="P58" s="102"/>
      <c r="Q58" s="102"/>
      <c r="R58" s="102"/>
      <c r="S58" s="102"/>
      <c r="T58" s="102"/>
      <c r="U58" s="102"/>
      <c r="V58" s="34" t="s">
        <v>6</v>
      </c>
      <c r="W58" s="36">
        <f>+COUNTIF(O61:U61,"休")</f>
        <v>0</v>
      </c>
      <c r="AA58" s="105"/>
      <c r="AB58" s="108"/>
      <c r="AC58" s="102"/>
      <c r="AD58" s="102"/>
      <c r="AE58" s="102"/>
      <c r="AF58" s="102"/>
      <c r="AG58" s="102"/>
      <c r="AH58" s="102"/>
      <c r="AI58" s="34" t="s">
        <v>6</v>
      </c>
      <c r="AJ58" s="36">
        <f>+COUNTIF(AB61:AH61,"休")</f>
        <v>0</v>
      </c>
      <c r="AL58" s="37"/>
      <c r="AM58" s="105"/>
      <c r="AN58" s="108"/>
      <c r="AO58" s="102"/>
      <c r="AP58" s="102"/>
      <c r="AQ58" s="102"/>
      <c r="AR58" s="102"/>
      <c r="AS58" s="102"/>
      <c r="AT58" s="102"/>
      <c r="AU58" s="34" t="s">
        <v>6</v>
      </c>
      <c r="AV58" s="36">
        <f>+COUNTIF(AN61:AT61,"休")</f>
        <v>0</v>
      </c>
      <c r="AZ58" s="105"/>
      <c r="BA58" s="108"/>
      <c r="BB58" s="102"/>
      <c r="BC58" s="102"/>
      <c r="BD58" s="102"/>
      <c r="BE58" s="102"/>
      <c r="BF58" s="102"/>
      <c r="BG58" s="102"/>
      <c r="BH58" s="34" t="s">
        <v>6</v>
      </c>
      <c r="BI58" s="36">
        <f>+COUNTIF(BA61:BG61,"休")</f>
        <v>0</v>
      </c>
      <c r="BK58" s="37"/>
      <c r="BL58" s="105"/>
      <c r="BM58" s="108"/>
      <c r="BN58" s="102"/>
      <c r="BO58" s="102"/>
      <c r="BP58" s="102"/>
      <c r="BQ58" s="102"/>
      <c r="BR58" s="102"/>
      <c r="BS58" s="102"/>
      <c r="BT58" s="34" t="s">
        <v>6</v>
      </c>
      <c r="BU58" s="36">
        <f>+COUNTIF(BM61:BS61,"休")</f>
        <v>0</v>
      </c>
      <c r="BY58" s="105"/>
      <c r="BZ58" s="108"/>
      <c r="CA58" s="102"/>
      <c r="CB58" s="102"/>
      <c r="CC58" s="102"/>
      <c r="CD58" s="102"/>
      <c r="CE58" s="102"/>
      <c r="CF58" s="102"/>
      <c r="CG58" s="34" t="s">
        <v>6</v>
      </c>
      <c r="CH58" s="36">
        <f>+COUNTIF(BZ61:CF61,"休")</f>
        <v>0</v>
      </c>
      <c r="CJ58" s="37"/>
      <c r="CK58" s="105"/>
      <c r="CL58" s="108"/>
      <c r="CM58" s="102"/>
      <c r="CN58" s="102"/>
      <c r="CO58" s="102"/>
      <c r="CP58" s="102"/>
      <c r="CQ58" s="102"/>
      <c r="CR58" s="102"/>
      <c r="CS58" s="34" t="s">
        <v>6</v>
      </c>
      <c r="CT58" s="36">
        <f>+COUNTIF(CL61:CR61,"休")</f>
        <v>0</v>
      </c>
    </row>
    <row r="59" spans="2:99" ht="13.5" customHeight="1" x14ac:dyDescent="0.15">
      <c r="B59" s="106"/>
      <c r="C59" s="109"/>
      <c r="D59" s="103"/>
      <c r="E59" s="103"/>
      <c r="F59" s="103"/>
      <c r="G59" s="103"/>
      <c r="H59" s="103"/>
      <c r="I59" s="103"/>
      <c r="J59" s="34" t="s">
        <v>9</v>
      </c>
      <c r="K59" s="38">
        <f>+K58/K57</f>
        <v>0</v>
      </c>
      <c r="L59" s="52"/>
      <c r="M59" s="9"/>
      <c r="N59" s="106"/>
      <c r="O59" s="109"/>
      <c r="P59" s="103"/>
      <c r="Q59" s="103"/>
      <c r="R59" s="103"/>
      <c r="S59" s="103"/>
      <c r="T59" s="103"/>
      <c r="U59" s="103"/>
      <c r="V59" s="34" t="s">
        <v>9</v>
      </c>
      <c r="W59" s="38">
        <f>+W58/W57</f>
        <v>0</v>
      </c>
      <c r="X59" s="52"/>
      <c r="AA59" s="106"/>
      <c r="AB59" s="109"/>
      <c r="AC59" s="103"/>
      <c r="AD59" s="103"/>
      <c r="AE59" s="103"/>
      <c r="AF59" s="103"/>
      <c r="AG59" s="103"/>
      <c r="AH59" s="103"/>
      <c r="AI59" s="34" t="s">
        <v>9</v>
      </c>
      <c r="AJ59" s="38">
        <f>+AJ58/AJ57</f>
        <v>0</v>
      </c>
      <c r="AK59" s="52"/>
      <c r="AL59" s="9"/>
      <c r="AM59" s="106"/>
      <c r="AN59" s="109"/>
      <c r="AO59" s="103"/>
      <c r="AP59" s="103"/>
      <c r="AQ59" s="103"/>
      <c r="AR59" s="103"/>
      <c r="AS59" s="103"/>
      <c r="AT59" s="103"/>
      <c r="AU59" s="34" t="s">
        <v>9</v>
      </c>
      <c r="AV59" s="38" t="e">
        <f>+AV58/AV57</f>
        <v>#DIV/0!</v>
      </c>
      <c r="AW59" s="52"/>
      <c r="AZ59" s="106"/>
      <c r="BA59" s="109"/>
      <c r="BB59" s="103"/>
      <c r="BC59" s="103"/>
      <c r="BD59" s="103"/>
      <c r="BE59" s="103"/>
      <c r="BF59" s="103"/>
      <c r="BG59" s="103"/>
      <c r="BH59" s="34" t="s">
        <v>9</v>
      </c>
      <c r="BI59" s="38" t="e">
        <f>+BI58/BI57</f>
        <v>#DIV/0!</v>
      </c>
      <c r="BJ59" s="52"/>
      <c r="BK59" s="9"/>
      <c r="BL59" s="106"/>
      <c r="BM59" s="109"/>
      <c r="BN59" s="103"/>
      <c r="BO59" s="103"/>
      <c r="BP59" s="103"/>
      <c r="BQ59" s="103"/>
      <c r="BR59" s="103"/>
      <c r="BS59" s="103"/>
      <c r="BT59" s="34" t="s">
        <v>9</v>
      </c>
      <c r="BU59" s="38" t="e">
        <f>+BU58/BU57</f>
        <v>#DIV/0!</v>
      </c>
      <c r="BV59" s="52"/>
      <c r="BY59" s="106"/>
      <c r="BZ59" s="109"/>
      <c r="CA59" s="103"/>
      <c r="CB59" s="103"/>
      <c r="CC59" s="103"/>
      <c r="CD59" s="103"/>
      <c r="CE59" s="103"/>
      <c r="CF59" s="103"/>
      <c r="CG59" s="34" t="s">
        <v>9</v>
      </c>
      <c r="CH59" s="38" t="e">
        <f>+CH58/CH57</f>
        <v>#DIV/0!</v>
      </c>
      <c r="CI59" s="52"/>
      <c r="CJ59" s="9"/>
      <c r="CK59" s="106"/>
      <c r="CL59" s="109"/>
      <c r="CM59" s="103"/>
      <c r="CN59" s="103"/>
      <c r="CO59" s="103"/>
      <c r="CP59" s="103"/>
      <c r="CQ59" s="103"/>
      <c r="CR59" s="103"/>
      <c r="CS59" s="34" t="s">
        <v>9</v>
      </c>
      <c r="CT59" s="38" t="e">
        <f>+CT58/CT57</f>
        <v>#DIV/0!</v>
      </c>
      <c r="CU59" s="52"/>
    </row>
    <row r="60" spans="2:99" x14ac:dyDescent="0.15">
      <c r="B60" s="39" t="s">
        <v>15</v>
      </c>
      <c r="C60" s="2"/>
      <c r="D60" s="2"/>
      <c r="E60" s="2"/>
      <c r="F60" s="2"/>
      <c r="G60" s="2"/>
      <c r="H60" s="2"/>
      <c r="I60" s="2"/>
      <c r="J60" s="34" t="s">
        <v>10</v>
      </c>
      <c r="K60" s="36">
        <f>+COUNTIF(C62:I62,"*休")</f>
        <v>0</v>
      </c>
      <c r="M60" s="9"/>
      <c r="N60" s="39" t="s">
        <v>15</v>
      </c>
      <c r="O60" s="2"/>
      <c r="P60" s="2"/>
      <c r="Q60" s="2"/>
      <c r="R60" s="2"/>
      <c r="S60" s="2"/>
      <c r="T60" s="2"/>
      <c r="U60" s="2"/>
      <c r="V60" s="34" t="s">
        <v>10</v>
      </c>
      <c r="W60" s="36">
        <f>+COUNTIF(O62:U62,"*休")</f>
        <v>0</v>
      </c>
      <c r="AA60" s="39" t="s">
        <v>15</v>
      </c>
      <c r="AB60" s="2"/>
      <c r="AC60" s="2"/>
      <c r="AD60" s="2"/>
      <c r="AE60" s="2"/>
      <c r="AF60" s="2"/>
      <c r="AG60" s="2"/>
      <c r="AH60" s="2"/>
      <c r="AI60" s="34" t="s">
        <v>10</v>
      </c>
      <c r="AJ60" s="36">
        <f>+COUNTIF(AB62:AH62,"*休")</f>
        <v>0</v>
      </c>
      <c r="AL60" s="9"/>
      <c r="AM60" s="39" t="s">
        <v>15</v>
      </c>
      <c r="AN60" s="2"/>
      <c r="AO60" s="2"/>
      <c r="AP60" s="2"/>
      <c r="AQ60" s="2"/>
      <c r="AR60" s="2"/>
      <c r="AS60" s="2"/>
      <c r="AT60" s="2"/>
      <c r="AU60" s="34" t="s">
        <v>10</v>
      </c>
      <c r="AV60" s="36">
        <f>+COUNTIF(AN62:AT62,"*休")</f>
        <v>0</v>
      </c>
      <c r="AZ60" s="39" t="s">
        <v>15</v>
      </c>
      <c r="BA60" s="2"/>
      <c r="BB60" s="2"/>
      <c r="BC60" s="2"/>
      <c r="BD60" s="2"/>
      <c r="BE60" s="2"/>
      <c r="BF60" s="2"/>
      <c r="BG60" s="2"/>
      <c r="BH60" s="34" t="s">
        <v>10</v>
      </c>
      <c r="BI60" s="36">
        <f>+COUNTIF(BA62:BG62,"*休")</f>
        <v>0</v>
      </c>
      <c r="BK60" s="9"/>
      <c r="BL60" s="39" t="s">
        <v>15</v>
      </c>
      <c r="BM60" s="2"/>
      <c r="BN60" s="2"/>
      <c r="BO60" s="2"/>
      <c r="BP60" s="2"/>
      <c r="BQ60" s="2"/>
      <c r="BR60" s="2"/>
      <c r="BS60" s="2"/>
      <c r="BT60" s="34" t="s">
        <v>10</v>
      </c>
      <c r="BU60" s="36">
        <f>+COUNTIF(BM62:BS62,"*休")</f>
        <v>0</v>
      </c>
      <c r="BY60" s="39" t="s">
        <v>15</v>
      </c>
      <c r="BZ60" s="2"/>
      <c r="CA60" s="2"/>
      <c r="CB60" s="2"/>
      <c r="CC60" s="2"/>
      <c r="CD60" s="2"/>
      <c r="CE60" s="2"/>
      <c r="CF60" s="2"/>
      <c r="CG60" s="34" t="s">
        <v>10</v>
      </c>
      <c r="CH60" s="36">
        <f>+COUNTIF(BZ62:CF62,"*休")</f>
        <v>0</v>
      </c>
      <c r="CJ60" s="9"/>
      <c r="CK60" s="39" t="s">
        <v>15</v>
      </c>
      <c r="CL60" s="2"/>
      <c r="CM60" s="2"/>
      <c r="CN60" s="2"/>
      <c r="CO60" s="2"/>
      <c r="CP60" s="2"/>
      <c r="CQ60" s="2"/>
      <c r="CR60" s="2"/>
      <c r="CS60" s="34" t="s">
        <v>10</v>
      </c>
      <c r="CT60" s="36">
        <f>+COUNTIF(CL62:CR62,"*休")</f>
        <v>0</v>
      </c>
    </row>
    <row r="61" spans="2:99" x14ac:dyDescent="0.15">
      <c r="B61" s="32" t="s">
        <v>0</v>
      </c>
      <c r="C61" s="2"/>
      <c r="D61" s="2"/>
      <c r="E61" s="2"/>
      <c r="F61" s="2"/>
      <c r="G61" s="2"/>
      <c r="H61" s="2"/>
      <c r="I61" s="2"/>
      <c r="J61" s="40" t="s">
        <v>4</v>
      </c>
      <c r="K61" s="41">
        <f>+K60/K57</f>
        <v>0</v>
      </c>
      <c r="L61" s="52"/>
      <c r="M61" s="9"/>
      <c r="N61" s="32" t="s">
        <v>0</v>
      </c>
      <c r="O61" s="2"/>
      <c r="P61" s="2"/>
      <c r="Q61" s="2"/>
      <c r="R61" s="2"/>
      <c r="S61" s="2"/>
      <c r="T61" s="2"/>
      <c r="U61" s="2"/>
      <c r="V61" s="40" t="s">
        <v>4</v>
      </c>
      <c r="W61" s="41">
        <f>+W60/W57</f>
        <v>0</v>
      </c>
      <c r="X61" s="52"/>
      <c r="AA61" s="32" t="s">
        <v>0</v>
      </c>
      <c r="AB61" s="2"/>
      <c r="AC61" s="2"/>
      <c r="AD61" s="2"/>
      <c r="AE61" s="2"/>
      <c r="AF61" s="2"/>
      <c r="AG61" s="2"/>
      <c r="AH61" s="2"/>
      <c r="AI61" s="40" t="s">
        <v>4</v>
      </c>
      <c r="AJ61" s="41">
        <f>+AJ60/AJ57</f>
        <v>0</v>
      </c>
      <c r="AK61" s="52"/>
      <c r="AL61" s="9"/>
      <c r="AM61" s="32" t="s">
        <v>0</v>
      </c>
      <c r="AN61" s="2"/>
      <c r="AO61" s="2"/>
      <c r="AP61" s="2"/>
      <c r="AQ61" s="2"/>
      <c r="AR61" s="2"/>
      <c r="AS61" s="2"/>
      <c r="AT61" s="2"/>
      <c r="AU61" s="40" t="s">
        <v>4</v>
      </c>
      <c r="AV61" s="41" t="e">
        <f>+AV60/AV57</f>
        <v>#DIV/0!</v>
      </c>
      <c r="AW61" s="52"/>
      <c r="AZ61" s="32" t="s">
        <v>0</v>
      </c>
      <c r="BA61" s="2"/>
      <c r="BB61" s="2"/>
      <c r="BC61" s="2"/>
      <c r="BD61" s="2"/>
      <c r="BE61" s="2"/>
      <c r="BF61" s="2"/>
      <c r="BG61" s="2"/>
      <c r="BH61" s="40" t="s">
        <v>4</v>
      </c>
      <c r="BI61" s="41" t="e">
        <f>+BI60/BI57</f>
        <v>#DIV/0!</v>
      </c>
      <c r="BJ61" s="52"/>
      <c r="BK61" s="9"/>
      <c r="BL61" s="32" t="s">
        <v>0</v>
      </c>
      <c r="BM61" s="2"/>
      <c r="BN61" s="2"/>
      <c r="BO61" s="2"/>
      <c r="BP61" s="2"/>
      <c r="BQ61" s="2"/>
      <c r="BR61" s="2"/>
      <c r="BS61" s="2"/>
      <c r="BT61" s="40" t="s">
        <v>4</v>
      </c>
      <c r="BU61" s="41" t="e">
        <f>+BU60/BU57</f>
        <v>#DIV/0!</v>
      </c>
      <c r="BV61" s="52"/>
      <c r="BY61" s="32" t="s">
        <v>0</v>
      </c>
      <c r="BZ61" s="2"/>
      <c r="CA61" s="2"/>
      <c r="CB61" s="2"/>
      <c r="CC61" s="2"/>
      <c r="CD61" s="2"/>
      <c r="CE61" s="2"/>
      <c r="CF61" s="2"/>
      <c r="CG61" s="40" t="s">
        <v>4</v>
      </c>
      <c r="CH61" s="41" t="e">
        <f>+CH60/CH57</f>
        <v>#DIV/0!</v>
      </c>
      <c r="CI61" s="52"/>
      <c r="CJ61" s="9"/>
      <c r="CK61" s="32" t="s">
        <v>0</v>
      </c>
      <c r="CL61" s="2"/>
      <c r="CM61" s="2"/>
      <c r="CN61" s="2"/>
      <c r="CO61" s="2"/>
      <c r="CP61" s="2"/>
      <c r="CQ61" s="2"/>
      <c r="CR61" s="2"/>
      <c r="CS61" s="40" t="s">
        <v>4</v>
      </c>
      <c r="CT61" s="41" t="e">
        <f>+CT60/CT57</f>
        <v>#DIV/0!</v>
      </c>
      <c r="CU61" s="52"/>
    </row>
    <row r="62" spans="2:99" x14ac:dyDescent="0.15">
      <c r="B62" s="42" t="s">
        <v>7</v>
      </c>
      <c r="C62" s="56"/>
      <c r="D62" s="56"/>
      <c r="E62" s="56"/>
      <c r="F62" s="56"/>
      <c r="G62" s="56"/>
      <c r="H62" s="56"/>
      <c r="I62" s="56"/>
      <c r="J62" s="76" t="s">
        <v>55</v>
      </c>
      <c r="K62" s="44" t="str">
        <f>IF(H63="","OK",_xlfn.IFS(H61=I61="休","OK",K60&gt;=2,"OK",K60&gt;=2-L56,"OK",K60&lt;2,"NG"))</f>
        <v>NG</v>
      </c>
      <c r="L62" s="52"/>
      <c r="M62" s="37"/>
      <c r="N62" s="42" t="s">
        <v>7</v>
      </c>
      <c r="O62" s="56"/>
      <c r="P62" s="56"/>
      <c r="Q62" s="56"/>
      <c r="R62" s="56"/>
      <c r="S62" s="56"/>
      <c r="T62" s="56"/>
      <c r="U62" s="56"/>
      <c r="V62" s="76" t="s">
        <v>55</v>
      </c>
      <c r="W62" s="44" t="str">
        <f>IF(T63="","OK",_xlfn.IFS(T61=U61="休","OK",W60&gt;=2,"OK",W60&gt;=2-X56,"OK",W60&lt;2,"NG"))</f>
        <v>NG</v>
      </c>
      <c r="X62" s="52"/>
      <c r="AA62" s="42" t="s">
        <v>7</v>
      </c>
      <c r="AB62" s="56"/>
      <c r="AC62" s="56"/>
      <c r="AD62" s="56"/>
      <c r="AE62" s="56"/>
      <c r="AF62" s="56"/>
      <c r="AG62" s="56"/>
      <c r="AH62" s="56"/>
      <c r="AI62" s="76" t="s">
        <v>55</v>
      </c>
      <c r="AJ62" s="44" t="str">
        <f>IF(AG63="","OK",_xlfn.IFS(AG61=AH61="休","OK",AJ60&gt;=2,"OK",AJ60&gt;=2-AK56,"OK",AJ60&lt;2,"NG"))</f>
        <v>NG</v>
      </c>
      <c r="AK62" s="52"/>
      <c r="AL62" s="37"/>
      <c r="AM62" s="42" t="s">
        <v>7</v>
      </c>
      <c r="AN62" s="56"/>
      <c r="AO62" s="56"/>
      <c r="AP62" s="56"/>
      <c r="AQ62" s="56"/>
      <c r="AR62" s="56"/>
      <c r="AS62" s="56"/>
      <c r="AT62" s="56"/>
      <c r="AU62" s="76" t="s">
        <v>55</v>
      </c>
      <c r="AV62" s="44" t="str">
        <f>IF(AS63="","OK",_xlfn.IFS(AS61=AT61="休","OK",AV60&gt;=2,"OK",AV60&gt;=2-AW56,"OK",AV60&lt;2,"NG"))</f>
        <v>OK</v>
      </c>
      <c r="AW62" s="52"/>
      <c r="AZ62" s="42" t="s">
        <v>7</v>
      </c>
      <c r="BA62" s="56"/>
      <c r="BB62" s="56"/>
      <c r="BC62" s="56"/>
      <c r="BD62" s="56"/>
      <c r="BE62" s="56"/>
      <c r="BF62" s="56"/>
      <c r="BG62" s="56"/>
      <c r="BH62" s="76" t="s">
        <v>55</v>
      </c>
      <c r="BI62" s="44" t="str">
        <f>IF(BF63="","OK",_xlfn.IFS(BF61=BG61="休","OK",BI60&gt;=2,"OK",BI60&gt;=2-BJ56,"OK",BI60&lt;2,"NG"))</f>
        <v>OK</v>
      </c>
      <c r="BJ62" s="52"/>
      <c r="BK62" s="37"/>
      <c r="BL62" s="42" t="s">
        <v>7</v>
      </c>
      <c r="BM62" s="56"/>
      <c r="BN62" s="56"/>
      <c r="BO62" s="56"/>
      <c r="BP62" s="56"/>
      <c r="BQ62" s="56"/>
      <c r="BR62" s="56"/>
      <c r="BS62" s="56"/>
      <c r="BT62" s="76" t="s">
        <v>55</v>
      </c>
      <c r="BU62" s="44" t="str">
        <f>IF(BR63="","OK",_xlfn.IFS(BR61=BS61="休","OK",BU60&gt;=2,"OK",BU60&gt;=2-BV56,"OK",BU60&lt;2,"NG"))</f>
        <v>OK</v>
      </c>
      <c r="BV62" s="52"/>
      <c r="BY62" s="42" t="s">
        <v>7</v>
      </c>
      <c r="BZ62" s="56"/>
      <c r="CA62" s="56"/>
      <c r="CB62" s="56"/>
      <c r="CC62" s="56"/>
      <c r="CD62" s="56"/>
      <c r="CE62" s="56"/>
      <c r="CF62" s="56"/>
      <c r="CG62" s="76" t="s">
        <v>55</v>
      </c>
      <c r="CH62" s="44" t="str">
        <f>IF(CE63="","OK",_xlfn.IFS(CE61=CF61="休","OK",CH60&gt;=2,"OK",CH60&gt;=2-CI56,"OK",CH60&lt;2,"NG"))</f>
        <v>OK</v>
      </c>
      <c r="CI62" s="52"/>
      <c r="CJ62" s="37"/>
      <c r="CK62" s="42" t="s">
        <v>7</v>
      </c>
      <c r="CL62" s="56"/>
      <c r="CM62" s="56"/>
      <c r="CN62" s="56"/>
      <c r="CO62" s="56"/>
      <c r="CP62" s="56"/>
      <c r="CQ62" s="56"/>
      <c r="CR62" s="56"/>
      <c r="CS62" s="76" t="s">
        <v>55</v>
      </c>
      <c r="CT62" s="44" t="str">
        <f>IF(CQ63="","OK",_xlfn.IFS(CQ61=CR61="休","OK",CT60&gt;=2,"OK",CT60&gt;=2-CU56,"OK",CT60&lt;2,"NG"))</f>
        <v>OK</v>
      </c>
      <c r="CU62" s="52"/>
    </row>
    <row r="63" spans="2:99" hidden="1" outlineLevel="1" x14ac:dyDescent="0.15">
      <c r="C63" s="77" t="str">
        <f>IF(C55="","",IF(C60="","通常",IF(C60="　","通常",C60)))</f>
        <v>通常</v>
      </c>
      <c r="D63" s="77" t="str">
        <f t="shared" ref="D63:I63" si="186">IF(D55="","",IF(D60="","通常",IF(D60="　","通常",D60)))</f>
        <v>通常</v>
      </c>
      <c r="E63" s="77" t="str">
        <f t="shared" si="186"/>
        <v>通常</v>
      </c>
      <c r="F63" s="77" t="str">
        <f t="shared" si="186"/>
        <v>通常</v>
      </c>
      <c r="G63" s="77" t="str">
        <f t="shared" si="186"/>
        <v>通常</v>
      </c>
      <c r="H63" s="77" t="str">
        <f t="shared" si="186"/>
        <v>通常</v>
      </c>
      <c r="I63" s="77" t="str">
        <f t="shared" si="186"/>
        <v>通常</v>
      </c>
      <c r="J63" s="78"/>
      <c r="K63" s="52"/>
      <c r="L63" s="52"/>
      <c r="M63" s="37"/>
      <c r="O63" s="77" t="str">
        <f>IF(O55="","",IF(O60="","通常",IF(O60="　","通常",O60)))</f>
        <v>通常</v>
      </c>
      <c r="P63" s="77" t="str">
        <f t="shared" ref="P63:U63" si="187">IF(P55="","",IF(P60="","通常",IF(P60="　","通常",P60)))</f>
        <v>通常</v>
      </c>
      <c r="Q63" s="77" t="str">
        <f t="shared" si="187"/>
        <v>通常</v>
      </c>
      <c r="R63" s="77" t="str">
        <f t="shared" si="187"/>
        <v>通常</v>
      </c>
      <c r="S63" s="77" t="str">
        <f t="shared" si="187"/>
        <v>通常</v>
      </c>
      <c r="T63" s="77" t="str">
        <f t="shared" si="187"/>
        <v>通常</v>
      </c>
      <c r="U63" s="77" t="str">
        <f t="shared" si="187"/>
        <v>通常</v>
      </c>
      <c r="V63" s="78"/>
      <c r="W63" s="52"/>
      <c r="X63" s="52"/>
      <c r="AB63" s="77" t="str">
        <f>IF(AB55="","",IF(AB60="","通常",IF(AB60="　","通常",AB60)))</f>
        <v>通常</v>
      </c>
      <c r="AC63" s="77" t="str">
        <f t="shared" ref="AC63:AH63" si="188">IF(AC55="","",IF(AC60="","通常",IF(AC60="　","通常",AC60)))</f>
        <v>通常</v>
      </c>
      <c r="AD63" s="77" t="str">
        <f t="shared" si="188"/>
        <v>通常</v>
      </c>
      <c r="AE63" s="77" t="str">
        <f t="shared" si="188"/>
        <v>通常</v>
      </c>
      <c r="AF63" s="77" t="str">
        <f t="shared" si="188"/>
        <v>通常</v>
      </c>
      <c r="AG63" s="77" t="str">
        <f t="shared" si="188"/>
        <v>通常</v>
      </c>
      <c r="AH63" s="77" t="str">
        <f t="shared" si="188"/>
        <v>通常</v>
      </c>
      <c r="AI63" s="78"/>
      <c r="AJ63" s="52"/>
      <c r="AK63" s="52"/>
      <c r="AL63" s="37"/>
      <c r="AN63" s="77" t="str">
        <f>IF(AN55="","",IF(AN60="","通常",IF(AN60="　","通常",AN60)))</f>
        <v/>
      </c>
      <c r="AO63" s="77" t="str">
        <f t="shared" ref="AO63:AT63" si="189">IF(AO55="","",IF(AO60="","通常",IF(AO60="　","通常",AO60)))</f>
        <v/>
      </c>
      <c r="AP63" s="77" t="str">
        <f t="shared" si="189"/>
        <v/>
      </c>
      <c r="AQ63" s="77" t="str">
        <f t="shared" si="189"/>
        <v/>
      </c>
      <c r="AR63" s="77" t="str">
        <f t="shared" si="189"/>
        <v/>
      </c>
      <c r="AS63" s="77" t="str">
        <f t="shared" si="189"/>
        <v/>
      </c>
      <c r="AT63" s="77" t="str">
        <f t="shared" si="189"/>
        <v/>
      </c>
      <c r="AU63" s="78"/>
      <c r="AV63" s="52"/>
      <c r="AW63" s="52"/>
      <c r="BA63" s="77" t="str">
        <f>IF(BA55="","",IF(BA60="","通常",IF(BA60="　","通常",BA60)))</f>
        <v/>
      </c>
      <c r="BB63" s="77" t="str">
        <f t="shared" ref="BB63:BG63" si="190">IF(BB55="","",IF(BB60="","通常",IF(BB60="　","通常",BB60)))</f>
        <v/>
      </c>
      <c r="BC63" s="77" t="str">
        <f t="shared" si="190"/>
        <v/>
      </c>
      <c r="BD63" s="77" t="str">
        <f t="shared" si="190"/>
        <v/>
      </c>
      <c r="BE63" s="77" t="str">
        <f t="shared" si="190"/>
        <v/>
      </c>
      <c r="BF63" s="77" t="str">
        <f t="shared" si="190"/>
        <v/>
      </c>
      <c r="BG63" s="77" t="str">
        <f t="shared" si="190"/>
        <v/>
      </c>
      <c r="BH63" s="78"/>
      <c r="BI63" s="52"/>
      <c r="BJ63" s="52"/>
      <c r="BK63" s="37"/>
      <c r="BM63" s="77" t="str">
        <f>IF(BM55="","",IF(BM60="","通常",IF(BM60="　","通常",BM60)))</f>
        <v/>
      </c>
      <c r="BN63" s="77" t="str">
        <f t="shared" ref="BN63:BS63" si="191">IF(BN55="","",IF(BN60="","通常",IF(BN60="　","通常",BN60)))</f>
        <v/>
      </c>
      <c r="BO63" s="77" t="str">
        <f t="shared" si="191"/>
        <v/>
      </c>
      <c r="BP63" s="77" t="str">
        <f t="shared" si="191"/>
        <v/>
      </c>
      <c r="BQ63" s="77" t="str">
        <f t="shared" si="191"/>
        <v/>
      </c>
      <c r="BR63" s="77" t="str">
        <f t="shared" si="191"/>
        <v/>
      </c>
      <c r="BS63" s="77" t="str">
        <f t="shared" si="191"/>
        <v/>
      </c>
      <c r="BT63" s="78"/>
      <c r="BU63" s="52"/>
      <c r="BV63" s="52"/>
      <c r="BZ63" s="77" t="str">
        <f>IF(BZ55="","",IF(BZ60="","通常",IF(BZ60="　","通常",BZ60)))</f>
        <v/>
      </c>
      <c r="CA63" s="77" t="str">
        <f t="shared" ref="CA63:CF63" si="192">IF(CA55="","",IF(CA60="","通常",IF(CA60="　","通常",CA60)))</f>
        <v/>
      </c>
      <c r="CB63" s="77" t="str">
        <f t="shared" si="192"/>
        <v/>
      </c>
      <c r="CC63" s="77" t="str">
        <f t="shared" si="192"/>
        <v/>
      </c>
      <c r="CD63" s="77" t="str">
        <f t="shared" si="192"/>
        <v/>
      </c>
      <c r="CE63" s="77" t="str">
        <f t="shared" si="192"/>
        <v/>
      </c>
      <c r="CF63" s="77" t="str">
        <f t="shared" si="192"/>
        <v/>
      </c>
      <c r="CG63" s="78"/>
      <c r="CH63" s="52"/>
      <c r="CI63" s="52"/>
      <c r="CJ63" s="37"/>
      <c r="CL63" s="77" t="str">
        <f>IF(CL55="","",IF(CL60="","通常",IF(CL60="　","通常",CL60)))</f>
        <v/>
      </c>
      <c r="CM63" s="77" t="str">
        <f t="shared" ref="CM63:CR63" si="193">IF(CM55="","",IF(CM60="","通常",IF(CM60="　","通常",CM60)))</f>
        <v/>
      </c>
      <c r="CN63" s="77" t="str">
        <f t="shared" si="193"/>
        <v/>
      </c>
      <c r="CO63" s="77" t="str">
        <f t="shared" si="193"/>
        <v/>
      </c>
      <c r="CP63" s="77" t="str">
        <f t="shared" si="193"/>
        <v/>
      </c>
      <c r="CQ63" s="77" t="str">
        <f t="shared" si="193"/>
        <v/>
      </c>
      <c r="CR63" s="77" t="str">
        <f t="shared" si="193"/>
        <v/>
      </c>
      <c r="CS63" s="78"/>
      <c r="CT63" s="52"/>
      <c r="CU63" s="52"/>
    </row>
    <row r="64" spans="2:99" hidden="1" outlineLevel="1" x14ac:dyDescent="0.15">
      <c r="C64" s="77" t="str">
        <f>IF(C55="","",IF(C60="","通常実績",IF(C60="　","通常実績",C60)))</f>
        <v>通常実績</v>
      </c>
      <c r="D64" s="77" t="str">
        <f t="shared" ref="D64:I64" si="194">IF(D55="","",IF(D60="","通常実績",IF(D60="　","通常実績",D60)))</f>
        <v>通常実績</v>
      </c>
      <c r="E64" s="77" t="str">
        <f t="shared" si="194"/>
        <v>通常実績</v>
      </c>
      <c r="F64" s="77" t="str">
        <f t="shared" si="194"/>
        <v>通常実績</v>
      </c>
      <c r="G64" s="77" t="str">
        <f t="shared" si="194"/>
        <v>通常実績</v>
      </c>
      <c r="H64" s="77" t="str">
        <f t="shared" si="194"/>
        <v>通常実績</v>
      </c>
      <c r="I64" s="77" t="str">
        <f t="shared" si="194"/>
        <v>通常実績</v>
      </c>
      <c r="J64" s="78"/>
      <c r="K64" s="52"/>
      <c r="L64" s="52"/>
      <c r="M64" s="37"/>
      <c r="O64" s="77" t="str">
        <f>IF(O55="","",IF(O60="","通常実績",IF(O60="　","通常実績",O60)))</f>
        <v>通常実績</v>
      </c>
      <c r="P64" s="77" t="str">
        <f t="shared" ref="P64:U64" si="195">IF(P55="","",IF(P60="","通常実績",IF(P60="　","通常実績",P60)))</f>
        <v>通常実績</v>
      </c>
      <c r="Q64" s="77" t="str">
        <f t="shared" si="195"/>
        <v>通常実績</v>
      </c>
      <c r="R64" s="77" t="str">
        <f t="shared" si="195"/>
        <v>通常実績</v>
      </c>
      <c r="S64" s="77" t="str">
        <f t="shared" si="195"/>
        <v>通常実績</v>
      </c>
      <c r="T64" s="77" t="str">
        <f t="shared" si="195"/>
        <v>通常実績</v>
      </c>
      <c r="U64" s="77" t="str">
        <f t="shared" si="195"/>
        <v>通常実績</v>
      </c>
      <c r="V64" s="78"/>
      <c r="W64" s="52"/>
      <c r="X64" s="52"/>
      <c r="AB64" s="77" t="str">
        <f>IF(AB55="","",IF(AB60="","通常実績",IF(AB60="　","通常実績",AB60)))</f>
        <v>通常実績</v>
      </c>
      <c r="AC64" s="77" t="str">
        <f t="shared" ref="AC64:AH64" si="196">IF(AC55="","",IF(AC60="","通常実績",IF(AC60="　","通常実績",AC60)))</f>
        <v>通常実績</v>
      </c>
      <c r="AD64" s="77" t="str">
        <f t="shared" si="196"/>
        <v>通常実績</v>
      </c>
      <c r="AE64" s="77" t="str">
        <f t="shared" si="196"/>
        <v>通常実績</v>
      </c>
      <c r="AF64" s="77" t="str">
        <f t="shared" si="196"/>
        <v>通常実績</v>
      </c>
      <c r="AG64" s="77" t="str">
        <f t="shared" si="196"/>
        <v>通常実績</v>
      </c>
      <c r="AH64" s="77" t="str">
        <f t="shared" si="196"/>
        <v>通常実績</v>
      </c>
      <c r="AI64" s="78"/>
      <c r="AJ64" s="52"/>
      <c r="AK64" s="52"/>
      <c r="AL64" s="37"/>
      <c r="AN64" s="77" t="str">
        <f>IF(AN55="","",IF(AN60="","通常実績",IF(AN60="　","通常実績",AN60)))</f>
        <v/>
      </c>
      <c r="AO64" s="77" t="str">
        <f t="shared" ref="AO64:AT64" si="197">IF(AO55="","",IF(AO60="","通常実績",IF(AO60="　","通常実績",AO60)))</f>
        <v/>
      </c>
      <c r="AP64" s="77" t="str">
        <f t="shared" si="197"/>
        <v/>
      </c>
      <c r="AQ64" s="77" t="str">
        <f t="shared" si="197"/>
        <v/>
      </c>
      <c r="AR64" s="77" t="str">
        <f t="shared" si="197"/>
        <v/>
      </c>
      <c r="AS64" s="77" t="str">
        <f t="shared" si="197"/>
        <v/>
      </c>
      <c r="AT64" s="77" t="str">
        <f t="shared" si="197"/>
        <v/>
      </c>
      <c r="AU64" s="78"/>
      <c r="AV64" s="52"/>
      <c r="AW64" s="52"/>
      <c r="BA64" s="77" t="str">
        <f>IF(BA55="","",IF(BA60="","通常実績",IF(BA60="　","通常実績",BA60)))</f>
        <v/>
      </c>
      <c r="BB64" s="77" t="str">
        <f t="shared" ref="BB64:BG64" si="198">IF(BB55="","",IF(BB60="","通常実績",IF(BB60="　","通常実績",BB60)))</f>
        <v/>
      </c>
      <c r="BC64" s="77" t="str">
        <f t="shared" si="198"/>
        <v/>
      </c>
      <c r="BD64" s="77" t="str">
        <f t="shared" si="198"/>
        <v/>
      </c>
      <c r="BE64" s="77" t="str">
        <f t="shared" si="198"/>
        <v/>
      </c>
      <c r="BF64" s="77" t="str">
        <f t="shared" si="198"/>
        <v/>
      </c>
      <c r="BG64" s="77" t="str">
        <f t="shared" si="198"/>
        <v/>
      </c>
      <c r="BH64" s="78"/>
      <c r="BI64" s="52"/>
      <c r="BJ64" s="52"/>
      <c r="BK64" s="37"/>
      <c r="BM64" s="77" t="str">
        <f>IF(BM55="","",IF(BM60="","通常実績",IF(BM60="　","通常実績",BM60)))</f>
        <v/>
      </c>
      <c r="BN64" s="77" t="str">
        <f t="shared" ref="BN64:BS64" si="199">IF(BN55="","",IF(BN60="","通常実績",IF(BN60="　","通常実績",BN60)))</f>
        <v/>
      </c>
      <c r="BO64" s="77" t="str">
        <f t="shared" si="199"/>
        <v/>
      </c>
      <c r="BP64" s="77" t="str">
        <f t="shared" si="199"/>
        <v/>
      </c>
      <c r="BQ64" s="77" t="str">
        <f t="shared" si="199"/>
        <v/>
      </c>
      <c r="BR64" s="77" t="str">
        <f t="shared" si="199"/>
        <v/>
      </c>
      <c r="BS64" s="77" t="str">
        <f t="shared" si="199"/>
        <v/>
      </c>
      <c r="BT64" s="78"/>
      <c r="BU64" s="52"/>
      <c r="BV64" s="52"/>
      <c r="BZ64" s="77" t="str">
        <f>IF(BZ55="","",IF(BZ60="","通常実績",IF(BZ60="　","通常実績",BZ60)))</f>
        <v/>
      </c>
      <c r="CA64" s="77" t="str">
        <f t="shared" ref="CA64:CF64" si="200">IF(CA55="","",IF(CA60="","通常実績",IF(CA60="　","通常実績",CA60)))</f>
        <v/>
      </c>
      <c r="CB64" s="77" t="str">
        <f t="shared" si="200"/>
        <v/>
      </c>
      <c r="CC64" s="77" t="str">
        <f t="shared" si="200"/>
        <v/>
      </c>
      <c r="CD64" s="77" t="str">
        <f t="shared" si="200"/>
        <v/>
      </c>
      <c r="CE64" s="77" t="str">
        <f t="shared" si="200"/>
        <v/>
      </c>
      <c r="CF64" s="77" t="str">
        <f t="shared" si="200"/>
        <v/>
      </c>
      <c r="CG64" s="78"/>
      <c r="CH64" s="52"/>
      <c r="CI64" s="52"/>
      <c r="CJ64" s="37"/>
      <c r="CL64" s="77" t="str">
        <f>IF(CL55="","",IF(CL60="","通常実績",IF(CL60="　","通常実績",CL60)))</f>
        <v/>
      </c>
      <c r="CM64" s="77" t="str">
        <f t="shared" ref="CM64:CR64" si="201">IF(CM55="","",IF(CM60="","通常実績",IF(CM60="　","通常実績",CM60)))</f>
        <v/>
      </c>
      <c r="CN64" s="77" t="str">
        <f t="shared" si="201"/>
        <v/>
      </c>
      <c r="CO64" s="77" t="str">
        <f t="shared" si="201"/>
        <v/>
      </c>
      <c r="CP64" s="77" t="str">
        <f t="shared" si="201"/>
        <v/>
      </c>
      <c r="CQ64" s="77" t="str">
        <f t="shared" si="201"/>
        <v/>
      </c>
      <c r="CR64" s="77" t="str">
        <f t="shared" si="201"/>
        <v/>
      </c>
      <c r="CS64" s="78"/>
      <c r="CT64" s="52"/>
      <c r="CU64" s="52"/>
    </row>
    <row r="65" spans="2:99" collapsed="1" x14ac:dyDescent="0.15">
      <c r="C65" s="51"/>
      <c r="D65" s="51"/>
      <c r="E65" s="51"/>
      <c r="F65" s="51"/>
      <c r="G65" s="51"/>
      <c r="H65" s="51"/>
      <c r="I65" s="51"/>
      <c r="J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</row>
    <row r="66" spans="2:99" s="69" customFormat="1" ht="13.5" hidden="1" customHeight="1" outlineLevel="1" x14ac:dyDescent="0.15">
      <c r="B66" s="68"/>
      <c r="C66" s="69">
        <f>YEAR(I53+1)</f>
        <v>2026</v>
      </c>
      <c r="D66" s="69">
        <f>MONTH(I53+1)</f>
        <v>8</v>
      </c>
      <c r="E66" s="71">
        <f>DAY(I55)+1</f>
        <v>24</v>
      </c>
      <c r="F66" s="70">
        <f>DATE(C66,D66,E66)</f>
        <v>46258</v>
      </c>
      <c r="G66" s="68"/>
      <c r="H66" s="68"/>
      <c r="J66" s="68"/>
      <c r="K66" s="68"/>
      <c r="L66" s="68"/>
      <c r="M66" s="68"/>
      <c r="N66" s="68"/>
      <c r="O66" s="69">
        <f>YEAR(U53+1)</f>
        <v>2026</v>
      </c>
      <c r="P66" s="69">
        <f>MONTH(U53+1)</f>
        <v>10</v>
      </c>
      <c r="Q66" s="71">
        <f>DAY(U55)+1</f>
        <v>19</v>
      </c>
      <c r="R66" s="70">
        <f>DATE(O66,P66,Q66)</f>
        <v>46314</v>
      </c>
      <c r="S66" s="68"/>
      <c r="T66" s="68"/>
      <c r="V66" s="68"/>
      <c r="W66" s="68"/>
      <c r="X66" s="68"/>
      <c r="AA66" s="68"/>
      <c r="AB66" s="69">
        <f>YEAR(AH53+1)</f>
        <v>2026</v>
      </c>
      <c r="AC66" s="69">
        <f>MONTH(AH53+1)</f>
        <v>12</v>
      </c>
      <c r="AD66" s="71">
        <f>DAY(AH55)+1</f>
        <v>14</v>
      </c>
      <c r="AE66" s="70">
        <f>DATE(AB66,AC66,AD66)</f>
        <v>46370</v>
      </c>
      <c r="AF66" s="68"/>
      <c r="AG66" s="68"/>
      <c r="AI66" s="68"/>
      <c r="AJ66" s="68"/>
      <c r="AK66" s="68"/>
      <c r="AL66" s="68"/>
      <c r="AM66" s="68"/>
      <c r="AN66" s="69">
        <f>YEAR(AT53+1)</f>
        <v>2027</v>
      </c>
      <c r="AO66" s="69">
        <f>MONTH(AT53+1)</f>
        <v>2</v>
      </c>
      <c r="AP66" s="71" t="e">
        <f>DAY(AT55)+1</f>
        <v>#VALUE!</v>
      </c>
      <c r="AQ66" s="70" t="e">
        <f>DATE(AN66,AO66,AP66)</f>
        <v>#VALUE!</v>
      </c>
      <c r="AR66" s="68"/>
      <c r="AS66" s="68"/>
      <c r="AU66" s="68"/>
      <c r="AV66" s="68"/>
      <c r="AW66" s="68"/>
      <c r="AZ66" s="68"/>
      <c r="BA66" s="69">
        <f>YEAR(BG53+1)</f>
        <v>2027</v>
      </c>
      <c r="BB66" s="69">
        <f>MONTH(BG53+1)</f>
        <v>4</v>
      </c>
      <c r="BC66" s="71" t="e">
        <f>DAY(BG55)+1</f>
        <v>#VALUE!</v>
      </c>
      <c r="BD66" s="70" t="e">
        <f>DATE(BA66,BB66,BC66)</f>
        <v>#VALUE!</v>
      </c>
      <c r="BE66" s="68"/>
      <c r="BF66" s="68"/>
      <c r="BH66" s="68"/>
      <c r="BI66" s="68"/>
      <c r="BJ66" s="68"/>
      <c r="BK66" s="68"/>
      <c r="BL66" s="68"/>
      <c r="BM66" s="69">
        <f>YEAR(BS53+1)</f>
        <v>2027</v>
      </c>
      <c r="BN66" s="69">
        <f>MONTH(BS53+1)</f>
        <v>5</v>
      </c>
      <c r="BO66" s="71" t="e">
        <f>DAY(BS55)+1</f>
        <v>#VALUE!</v>
      </c>
      <c r="BP66" s="70" t="e">
        <f>DATE(BM66,BN66,BO66)</f>
        <v>#VALUE!</v>
      </c>
      <c r="BQ66" s="68"/>
      <c r="BR66" s="68"/>
      <c r="BT66" s="68"/>
      <c r="BU66" s="68"/>
      <c r="BV66" s="68"/>
      <c r="BY66" s="68"/>
      <c r="BZ66" s="69">
        <f>YEAR(CF53+1)</f>
        <v>2027</v>
      </c>
      <c r="CA66" s="69">
        <f>MONTH(CF53+1)</f>
        <v>7</v>
      </c>
      <c r="CB66" s="71" t="e">
        <f>DAY(CF55)+1</f>
        <v>#VALUE!</v>
      </c>
      <c r="CC66" s="70" t="e">
        <f>DATE(BZ66,CA66,CB66)</f>
        <v>#VALUE!</v>
      </c>
      <c r="CD66" s="68"/>
      <c r="CE66" s="68"/>
      <c r="CG66" s="68"/>
      <c r="CH66" s="68"/>
      <c r="CI66" s="68"/>
      <c r="CJ66" s="68"/>
      <c r="CK66" s="68"/>
      <c r="CL66" s="69">
        <f>YEAR(CR53+1)</f>
        <v>2027</v>
      </c>
      <c r="CM66" s="69">
        <f>MONTH(CR53+1)</f>
        <v>9</v>
      </c>
      <c r="CN66" s="71" t="e">
        <f>DAY(CR55)+1</f>
        <v>#VALUE!</v>
      </c>
      <c r="CO66" s="70" t="e">
        <f>DATE(CL66,CM66,CN66)</f>
        <v>#VALUE!</v>
      </c>
      <c r="CP66" s="68"/>
      <c r="CQ66" s="68"/>
      <c r="CS66" s="68"/>
      <c r="CT66" s="68"/>
      <c r="CU66" s="68"/>
    </row>
    <row r="67" spans="2:99" s="73" customFormat="1" ht="13.5" hidden="1" customHeight="1" outlineLevel="1" x14ac:dyDescent="0.15">
      <c r="B67" s="72"/>
      <c r="C67" s="73">
        <f>I53+1</f>
        <v>46258</v>
      </c>
      <c r="D67" s="73">
        <f t="shared" ref="D67:I67" si="202">C67+1</f>
        <v>46259</v>
      </c>
      <c r="E67" s="73">
        <f t="shared" si="202"/>
        <v>46260</v>
      </c>
      <c r="F67" s="73">
        <f t="shared" si="202"/>
        <v>46261</v>
      </c>
      <c r="G67" s="73">
        <f t="shared" si="202"/>
        <v>46262</v>
      </c>
      <c r="H67" s="73">
        <f t="shared" si="202"/>
        <v>46263</v>
      </c>
      <c r="I67" s="73">
        <f t="shared" si="202"/>
        <v>46264</v>
      </c>
      <c r="J67" s="72"/>
      <c r="K67" s="72"/>
      <c r="L67" s="72"/>
      <c r="M67" s="72"/>
      <c r="N67" s="72"/>
      <c r="O67" s="73">
        <f>U53+1</f>
        <v>46314</v>
      </c>
      <c r="P67" s="73">
        <f t="shared" ref="P67:U67" si="203">O67+1</f>
        <v>46315</v>
      </c>
      <c r="Q67" s="73">
        <f t="shared" si="203"/>
        <v>46316</v>
      </c>
      <c r="R67" s="73">
        <f t="shared" si="203"/>
        <v>46317</v>
      </c>
      <c r="S67" s="73">
        <f t="shared" si="203"/>
        <v>46318</v>
      </c>
      <c r="T67" s="73">
        <f t="shared" si="203"/>
        <v>46319</v>
      </c>
      <c r="U67" s="73">
        <f t="shared" si="203"/>
        <v>46320</v>
      </c>
      <c r="V67" s="72"/>
      <c r="W67" s="72"/>
      <c r="X67" s="72"/>
      <c r="AA67" s="72"/>
      <c r="AB67" s="73">
        <f>AH53+1</f>
        <v>46370</v>
      </c>
      <c r="AC67" s="73">
        <f t="shared" ref="AC67:AH67" si="204">AB67+1</f>
        <v>46371</v>
      </c>
      <c r="AD67" s="73">
        <f t="shared" si="204"/>
        <v>46372</v>
      </c>
      <c r="AE67" s="73">
        <f t="shared" si="204"/>
        <v>46373</v>
      </c>
      <c r="AF67" s="73">
        <f t="shared" si="204"/>
        <v>46374</v>
      </c>
      <c r="AG67" s="73">
        <f t="shared" si="204"/>
        <v>46375</v>
      </c>
      <c r="AH67" s="73">
        <f t="shared" si="204"/>
        <v>46376</v>
      </c>
      <c r="AI67" s="72"/>
      <c r="AJ67" s="72"/>
      <c r="AK67" s="72"/>
      <c r="AL67" s="72"/>
      <c r="AM67" s="72"/>
      <c r="AN67" s="73">
        <f>AT53+1</f>
        <v>46426</v>
      </c>
      <c r="AO67" s="73">
        <f t="shared" ref="AO67:AT67" si="205">AN67+1</f>
        <v>46427</v>
      </c>
      <c r="AP67" s="73">
        <f t="shared" si="205"/>
        <v>46428</v>
      </c>
      <c r="AQ67" s="73">
        <f t="shared" si="205"/>
        <v>46429</v>
      </c>
      <c r="AR67" s="73">
        <f t="shared" si="205"/>
        <v>46430</v>
      </c>
      <c r="AS67" s="73">
        <f t="shared" si="205"/>
        <v>46431</v>
      </c>
      <c r="AT67" s="73">
        <f t="shared" si="205"/>
        <v>46432</v>
      </c>
      <c r="AU67" s="72"/>
      <c r="AV67" s="72"/>
      <c r="AW67" s="72"/>
      <c r="AZ67" s="72"/>
      <c r="BA67" s="73">
        <f>BG53+1</f>
        <v>46482</v>
      </c>
      <c r="BB67" s="73">
        <f t="shared" ref="BB67:BG67" si="206">BA67+1</f>
        <v>46483</v>
      </c>
      <c r="BC67" s="73">
        <f t="shared" si="206"/>
        <v>46484</v>
      </c>
      <c r="BD67" s="73">
        <f t="shared" si="206"/>
        <v>46485</v>
      </c>
      <c r="BE67" s="73">
        <f t="shared" si="206"/>
        <v>46486</v>
      </c>
      <c r="BF67" s="73">
        <f t="shared" si="206"/>
        <v>46487</v>
      </c>
      <c r="BG67" s="73">
        <f t="shared" si="206"/>
        <v>46488</v>
      </c>
      <c r="BH67" s="72"/>
      <c r="BI67" s="72"/>
      <c r="BJ67" s="72"/>
      <c r="BK67" s="72"/>
      <c r="BL67" s="72"/>
      <c r="BM67" s="73">
        <f>BS53+1</f>
        <v>46538</v>
      </c>
      <c r="BN67" s="73">
        <f t="shared" ref="BN67:BS67" si="207">BM67+1</f>
        <v>46539</v>
      </c>
      <c r="BO67" s="73">
        <f t="shared" si="207"/>
        <v>46540</v>
      </c>
      <c r="BP67" s="73">
        <f t="shared" si="207"/>
        <v>46541</v>
      </c>
      <c r="BQ67" s="73">
        <f t="shared" si="207"/>
        <v>46542</v>
      </c>
      <c r="BR67" s="73">
        <f t="shared" si="207"/>
        <v>46543</v>
      </c>
      <c r="BS67" s="73">
        <f t="shared" si="207"/>
        <v>46544</v>
      </c>
      <c r="BT67" s="72"/>
      <c r="BU67" s="72"/>
      <c r="BV67" s="72"/>
      <c r="BY67" s="72"/>
      <c r="BZ67" s="73">
        <f>CF53+1</f>
        <v>46594</v>
      </c>
      <c r="CA67" s="73">
        <f t="shared" ref="CA67" si="208">BZ67+1</f>
        <v>46595</v>
      </c>
      <c r="CB67" s="73">
        <f t="shared" ref="CB67" si="209">CA67+1</f>
        <v>46596</v>
      </c>
      <c r="CC67" s="73">
        <f t="shared" ref="CC67" si="210">CB67+1</f>
        <v>46597</v>
      </c>
      <c r="CD67" s="73">
        <f t="shared" ref="CD67" si="211">CC67+1</f>
        <v>46598</v>
      </c>
      <c r="CE67" s="73">
        <f t="shared" ref="CE67" si="212">CD67+1</f>
        <v>46599</v>
      </c>
      <c r="CF67" s="73">
        <f t="shared" ref="CF67" si="213">CE67+1</f>
        <v>46600</v>
      </c>
      <c r="CG67" s="72"/>
      <c r="CH67" s="72"/>
      <c r="CI67" s="72"/>
      <c r="CJ67" s="72"/>
      <c r="CK67" s="72"/>
      <c r="CL67" s="73">
        <f>CR53+1</f>
        <v>46650</v>
      </c>
      <c r="CM67" s="73">
        <f t="shared" ref="CM67" si="214">CL67+1</f>
        <v>46651</v>
      </c>
      <c r="CN67" s="73">
        <f t="shared" ref="CN67" si="215">CM67+1</f>
        <v>46652</v>
      </c>
      <c r="CO67" s="73">
        <f t="shared" ref="CO67" si="216">CN67+1</f>
        <v>46653</v>
      </c>
      <c r="CP67" s="73">
        <f t="shared" ref="CP67" si="217">CO67+1</f>
        <v>46654</v>
      </c>
      <c r="CQ67" s="73">
        <f t="shared" ref="CQ67" si="218">CP67+1</f>
        <v>46655</v>
      </c>
      <c r="CR67" s="73">
        <f t="shared" ref="CR67" si="219">CQ67+1</f>
        <v>46656</v>
      </c>
      <c r="CS67" s="72"/>
      <c r="CT67" s="72"/>
      <c r="CU67" s="72"/>
    </row>
    <row r="68" spans="2:99" ht="13.5" customHeight="1" collapsed="1" x14ac:dyDescent="0.15">
      <c r="B68" s="63" t="s">
        <v>19</v>
      </c>
      <c r="C68" s="98">
        <f>DATE($C66,$D66,1)</f>
        <v>46235</v>
      </c>
      <c r="D68" s="99"/>
      <c r="E68" s="99"/>
      <c r="F68" s="99"/>
      <c r="G68" s="99"/>
      <c r="H68" s="99"/>
      <c r="I68" s="99"/>
      <c r="J68" s="99"/>
      <c r="K68" s="100"/>
      <c r="L68" s="79"/>
      <c r="M68" s="9"/>
      <c r="N68" s="63" t="s">
        <v>19</v>
      </c>
      <c r="O68" s="98">
        <f>DATE($O66,$P66,1)</f>
        <v>46296</v>
      </c>
      <c r="P68" s="99"/>
      <c r="Q68" s="99"/>
      <c r="R68" s="99"/>
      <c r="S68" s="99"/>
      <c r="T68" s="99"/>
      <c r="U68" s="99"/>
      <c r="V68" s="99"/>
      <c r="W68" s="100"/>
      <c r="X68" s="79"/>
      <c r="AA68" s="63" t="s">
        <v>19</v>
      </c>
      <c r="AB68" s="98">
        <f>DATE($AB66,$AC66,1)</f>
        <v>46357</v>
      </c>
      <c r="AC68" s="99"/>
      <c r="AD68" s="99"/>
      <c r="AE68" s="99"/>
      <c r="AF68" s="99"/>
      <c r="AG68" s="99"/>
      <c r="AH68" s="99"/>
      <c r="AI68" s="99"/>
      <c r="AJ68" s="100"/>
      <c r="AK68" s="79"/>
      <c r="AL68" s="9"/>
      <c r="AM68" s="63" t="s">
        <v>19</v>
      </c>
      <c r="AN68" s="98">
        <f>DATE($AN66,$AO66,1)</f>
        <v>46419</v>
      </c>
      <c r="AO68" s="99"/>
      <c r="AP68" s="99"/>
      <c r="AQ68" s="99"/>
      <c r="AR68" s="99"/>
      <c r="AS68" s="99"/>
      <c r="AT68" s="99"/>
      <c r="AU68" s="99"/>
      <c r="AV68" s="100"/>
      <c r="AW68" s="79"/>
      <c r="AZ68" s="63" t="s">
        <v>19</v>
      </c>
      <c r="BA68" s="98">
        <f>DATE(BA66,BB66,1)</f>
        <v>46478</v>
      </c>
      <c r="BB68" s="99"/>
      <c r="BC68" s="99"/>
      <c r="BD68" s="99"/>
      <c r="BE68" s="99"/>
      <c r="BF68" s="99"/>
      <c r="BG68" s="99"/>
      <c r="BH68" s="99"/>
      <c r="BI68" s="100"/>
      <c r="BJ68" s="79"/>
      <c r="BK68" s="9"/>
      <c r="BL68" s="63" t="s">
        <v>19</v>
      </c>
      <c r="BM68" s="98">
        <f>DATE(BM66,BN66,1)</f>
        <v>46508</v>
      </c>
      <c r="BN68" s="99"/>
      <c r="BO68" s="99"/>
      <c r="BP68" s="99"/>
      <c r="BQ68" s="99"/>
      <c r="BR68" s="99"/>
      <c r="BS68" s="99"/>
      <c r="BT68" s="99"/>
      <c r="BU68" s="100"/>
      <c r="BV68" s="79"/>
      <c r="BY68" s="63" t="s">
        <v>19</v>
      </c>
      <c r="BZ68" s="98">
        <f>DATE(BZ66,CA66,1)</f>
        <v>46569</v>
      </c>
      <c r="CA68" s="99"/>
      <c r="CB68" s="99"/>
      <c r="CC68" s="99"/>
      <c r="CD68" s="99"/>
      <c r="CE68" s="99"/>
      <c r="CF68" s="99"/>
      <c r="CG68" s="99"/>
      <c r="CH68" s="100"/>
      <c r="CI68" s="79"/>
      <c r="CJ68" s="9"/>
      <c r="CK68" s="63" t="s">
        <v>19</v>
      </c>
      <c r="CL68" s="98">
        <f>DATE(CL66,CM66,1)</f>
        <v>46631</v>
      </c>
      <c r="CM68" s="99"/>
      <c r="CN68" s="99"/>
      <c r="CO68" s="99"/>
      <c r="CP68" s="99"/>
      <c r="CQ68" s="99"/>
      <c r="CR68" s="99"/>
      <c r="CS68" s="99"/>
      <c r="CT68" s="100"/>
      <c r="CU68" s="79"/>
    </row>
    <row r="69" spans="2:99" x14ac:dyDescent="0.15">
      <c r="B69" s="32" t="s">
        <v>20</v>
      </c>
      <c r="C69" s="28">
        <f>IF(I53&lt;$G$8,I55+1,"")</f>
        <v>46258</v>
      </c>
      <c r="D69" s="29">
        <f t="shared" ref="D69:I69" si="220">IF(C67&lt;$G$8,C69+1,"")</f>
        <v>46259</v>
      </c>
      <c r="E69" s="29">
        <f t="shared" si="220"/>
        <v>46260</v>
      </c>
      <c r="F69" s="29">
        <f t="shared" si="220"/>
        <v>46261</v>
      </c>
      <c r="G69" s="29">
        <f t="shared" si="220"/>
        <v>46262</v>
      </c>
      <c r="H69" s="29">
        <f t="shared" si="220"/>
        <v>46263</v>
      </c>
      <c r="I69" s="29">
        <f t="shared" si="220"/>
        <v>46264</v>
      </c>
      <c r="J69" s="30" t="s">
        <v>54</v>
      </c>
      <c r="K69" s="31">
        <f>+COUNTIFS(C70:I70,"土",C74:I74,"")+COUNTIFS(C70:I70,"日",C74:I74,"")+COUNTIFS(祝日,C67)+COUNTIFS(祝日,D67)+COUNTIFS(祝日,E67)+COUNTIFS(祝日,F67)+COUNTIFS(祝日,G67)</f>
        <v>2</v>
      </c>
      <c r="M69" s="9"/>
      <c r="N69" s="32" t="s">
        <v>20</v>
      </c>
      <c r="O69" s="28">
        <f>IF(U53&lt;$G$8,U55+1,"")</f>
        <v>46314</v>
      </c>
      <c r="P69" s="29">
        <f t="shared" ref="P69:U69" si="221">IF(O67&lt;$G$8,O69+1,"")</f>
        <v>46315</v>
      </c>
      <c r="Q69" s="29">
        <f t="shared" si="221"/>
        <v>46316</v>
      </c>
      <c r="R69" s="29">
        <f t="shared" si="221"/>
        <v>46317</v>
      </c>
      <c r="S69" s="29">
        <f t="shared" si="221"/>
        <v>46318</v>
      </c>
      <c r="T69" s="29">
        <f t="shared" si="221"/>
        <v>46319</v>
      </c>
      <c r="U69" s="29">
        <f t="shared" si="221"/>
        <v>46320</v>
      </c>
      <c r="V69" s="30" t="s">
        <v>54</v>
      </c>
      <c r="W69" s="31">
        <f>+COUNTIFS(O70:U70,"土",O74:U74,"")+COUNTIFS(O70:U70,"日",O74:U74,"")+COUNTIFS(祝日,O67)+COUNTIFS(祝日,P67)+COUNTIFS(祝日,Q67)+COUNTIFS(祝日,R67)+COUNTIFS(祝日,S67)</f>
        <v>2</v>
      </c>
      <c r="AA69" s="32" t="s">
        <v>20</v>
      </c>
      <c r="AB69" s="28">
        <f>IF(AH53&lt;$G$8,AH55+1,"")</f>
        <v>46370</v>
      </c>
      <c r="AC69" s="29">
        <f t="shared" ref="AC69:AH69" si="222">IF(AB67&lt;$G$8,AB69+1,"")</f>
        <v>46371</v>
      </c>
      <c r="AD69" s="29">
        <f t="shared" si="222"/>
        <v>46372</v>
      </c>
      <c r="AE69" s="29">
        <f t="shared" si="222"/>
        <v>46373</v>
      </c>
      <c r="AF69" s="29">
        <f t="shared" si="222"/>
        <v>46374</v>
      </c>
      <c r="AG69" s="29">
        <f t="shared" si="222"/>
        <v>46375</v>
      </c>
      <c r="AH69" s="29">
        <f t="shared" si="222"/>
        <v>46376</v>
      </c>
      <c r="AI69" s="30" t="s">
        <v>54</v>
      </c>
      <c r="AJ69" s="31">
        <f>+COUNTIFS(AB70:AH70,"土",AB74:AH74,"")+COUNTIFS(AB70:AH70,"日",AB74:AH74,"")+COUNTIFS(祝日,AB67)+COUNTIFS(祝日,AC67)+COUNTIFS(祝日,AD67)+COUNTIFS(祝日,AE67)+COUNTIFS(祝日,AF67)</f>
        <v>2</v>
      </c>
      <c r="AL69" s="9"/>
      <c r="AM69" s="32" t="s">
        <v>20</v>
      </c>
      <c r="AN69" s="28" t="str">
        <f>IF(AT53&lt;$G$8,AT55+1,"")</f>
        <v/>
      </c>
      <c r="AO69" s="29" t="str">
        <f t="shared" ref="AO69:AT69" si="223">IF(AN67&lt;$G$8,AN69+1,"")</f>
        <v/>
      </c>
      <c r="AP69" s="29" t="str">
        <f t="shared" si="223"/>
        <v/>
      </c>
      <c r="AQ69" s="29" t="str">
        <f t="shared" si="223"/>
        <v/>
      </c>
      <c r="AR69" s="29" t="str">
        <f t="shared" si="223"/>
        <v/>
      </c>
      <c r="AS69" s="29" t="str">
        <f t="shared" si="223"/>
        <v/>
      </c>
      <c r="AT69" s="29" t="str">
        <f t="shared" si="223"/>
        <v/>
      </c>
      <c r="AU69" s="30" t="s">
        <v>54</v>
      </c>
      <c r="AV69" s="31">
        <f>+COUNTIFS(AN70:AT70,"土",AN74:AT74,"")+COUNTIFS(AN70:AT70,"日",AN74:AT74,"")+COUNTIFS(祝日,AN67)+COUNTIFS(祝日,AO67)+COUNTIFS(祝日,AP67)+COUNTIFS(祝日,AQ67)+COUNTIFS(祝日,AR67)</f>
        <v>1</v>
      </c>
      <c r="AZ69" s="32" t="s">
        <v>20</v>
      </c>
      <c r="BA69" s="28" t="str">
        <f>IF(BG53&lt;$G$8,BG55+1,"")</f>
        <v/>
      </c>
      <c r="BB69" s="29" t="str">
        <f t="shared" ref="BB69:BG69" si="224">IF(BA67&lt;$G$8,BA69+1,"")</f>
        <v/>
      </c>
      <c r="BC69" s="29" t="str">
        <f t="shared" si="224"/>
        <v/>
      </c>
      <c r="BD69" s="29" t="str">
        <f t="shared" si="224"/>
        <v/>
      </c>
      <c r="BE69" s="29" t="str">
        <f t="shared" si="224"/>
        <v/>
      </c>
      <c r="BF69" s="29" t="str">
        <f t="shared" si="224"/>
        <v/>
      </c>
      <c r="BG69" s="29" t="str">
        <f t="shared" si="224"/>
        <v/>
      </c>
      <c r="BH69" s="30" t="s">
        <v>54</v>
      </c>
      <c r="BI69" s="31">
        <f>+COUNTIFS(BA70:BG70,"土",BA74:BG74,"")+COUNTIFS(BA70:BG70,"日",BA74:BG74,"")+COUNTIFS(祝日,BA67)+COUNTIFS(祝日,BB67)+COUNTIFS(祝日,BC67)+COUNTIFS(祝日,BD67)+COUNTIFS(祝日,BE67)</f>
        <v>0</v>
      </c>
      <c r="BK69" s="9"/>
      <c r="BL69" s="32" t="s">
        <v>20</v>
      </c>
      <c r="BM69" s="28" t="str">
        <f>IF(BS53&lt;$G$8,BS55+1,"")</f>
        <v/>
      </c>
      <c r="BN69" s="29" t="str">
        <f t="shared" ref="BN69:BS69" si="225">IF(BM67&lt;$G$8,BM69+1,"")</f>
        <v/>
      </c>
      <c r="BO69" s="29" t="str">
        <f t="shared" si="225"/>
        <v/>
      </c>
      <c r="BP69" s="29" t="str">
        <f t="shared" si="225"/>
        <v/>
      </c>
      <c r="BQ69" s="29" t="str">
        <f t="shared" si="225"/>
        <v/>
      </c>
      <c r="BR69" s="29" t="str">
        <f t="shared" si="225"/>
        <v/>
      </c>
      <c r="BS69" s="29" t="str">
        <f t="shared" si="225"/>
        <v/>
      </c>
      <c r="BT69" s="30" t="s">
        <v>54</v>
      </c>
      <c r="BU69" s="31">
        <f>+COUNTIFS(BM70:BS70,"土",BM74:BS74,"")+COUNTIFS(BM70:BS70,"日",BM74:BS74,"")+COUNTIFS(祝日,BM67)+COUNTIFS(祝日,BN67)+COUNTIFS(祝日,BO67)+COUNTIFS(祝日,BP67)+COUNTIFS(祝日,BQ67)</f>
        <v>0</v>
      </c>
      <c r="BY69" s="32" t="s">
        <v>20</v>
      </c>
      <c r="BZ69" s="28" t="str">
        <f>IF(CF53&lt;$G$8,CF55+1,"")</f>
        <v/>
      </c>
      <c r="CA69" s="29" t="str">
        <f t="shared" ref="CA69" si="226">IF(BZ67&lt;$G$8,BZ69+1,"")</f>
        <v/>
      </c>
      <c r="CB69" s="29" t="str">
        <f t="shared" ref="CB69" si="227">IF(CA67&lt;$G$8,CA69+1,"")</f>
        <v/>
      </c>
      <c r="CC69" s="29" t="str">
        <f t="shared" ref="CC69" si="228">IF(CB67&lt;$G$8,CB69+1,"")</f>
        <v/>
      </c>
      <c r="CD69" s="29" t="str">
        <f t="shared" ref="CD69" si="229">IF(CC67&lt;$G$8,CC69+1,"")</f>
        <v/>
      </c>
      <c r="CE69" s="29" t="str">
        <f t="shared" ref="CE69" si="230">IF(CD67&lt;$G$8,CD69+1,"")</f>
        <v/>
      </c>
      <c r="CF69" s="29" t="str">
        <f t="shared" ref="CF69" si="231">IF(CE67&lt;$G$8,CE69+1,"")</f>
        <v/>
      </c>
      <c r="CG69" s="30" t="s">
        <v>54</v>
      </c>
      <c r="CH69" s="31">
        <f>+COUNTIFS(BZ70:CF70,"土",BZ74:CF74,"")+COUNTIFS(BZ70:CF70,"日",BZ74:CF74,"")+COUNTIFS(祝日,BZ67)+COUNTIFS(祝日,CA67)+COUNTIFS(祝日,CB67)+COUNTIFS(祝日,CC67)+COUNTIFS(祝日,CD67)</f>
        <v>0</v>
      </c>
      <c r="CJ69" s="9"/>
      <c r="CK69" s="32" t="s">
        <v>20</v>
      </c>
      <c r="CL69" s="28" t="str">
        <f>IF(CR53&lt;$G$8,CR55+1,"")</f>
        <v/>
      </c>
      <c r="CM69" s="29" t="str">
        <f t="shared" ref="CM69" si="232">IF(CL67&lt;$G$8,CL69+1,"")</f>
        <v/>
      </c>
      <c r="CN69" s="29" t="str">
        <f t="shared" ref="CN69" si="233">IF(CM67&lt;$G$8,CM69+1,"")</f>
        <v/>
      </c>
      <c r="CO69" s="29" t="str">
        <f t="shared" ref="CO69" si="234">IF(CN67&lt;$G$8,CN69+1,"")</f>
        <v/>
      </c>
      <c r="CP69" s="29" t="str">
        <f t="shared" ref="CP69" si="235">IF(CO67&lt;$G$8,CO69+1,"")</f>
        <v/>
      </c>
      <c r="CQ69" s="29" t="str">
        <f t="shared" ref="CQ69" si="236">IF(CP67&lt;$G$8,CP69+1,"")</f>
        <v/>
      </c>
      <c r="CR69" s="29" t="str">
        <f t="shared" ref="CR69" si="237">IF(CQ67&lt;$G$8,CQ69+1,"")</f>
        <v/>
      </c>
      <c r="CS69" s="30" t="s">
        <v>54</v>
      </c>
      <c r="CT69" s="31">
        <f>+COUNTIFS(CL70:CR70,"土",CL74:CR74,"")+COUNTIFS(CL70:CR70,"日",CL74:CR74,"")+COUNTIFS(祝日,CL67)+COUNTIFS(祝日,CM67)+COUNTIFS(祝日,CN67)+COUNTIFS(祝日,CO67)+COUNTIFS(祝日,CP67)</f>
        <v>2</v>
      </c>
    </row>
    <row r="70" spans="2:99" x14ac:dyDescent="0.15">
      <c r="B70" s="32" t="s">
        <v>5</v>
      </c>
      <c r="C70" s="33" t="str">
        <f>IF(C69="","","月")</f>
        <v>月</v>
      </c>
      <c r="D70" s="33" t="str">
        <f>IF(D69="","","火")</f>
        <v>火</v>
      </c>
      <c r="E70" s="33" t="str">
        <f>IF(E69="","","水")</f>
        <v>水</v>
      </c>
      <c r="F70" s="33" t="str">
        <f>IF(F69="","","木")</f>
        <v>木</v>
      </c>
      <c r="G70" s="33" t="str">
        <f>IF(G69="","","金")</f>
        <v>金</v>
      </c>
      <c r="H70" s="33" t="str">
        <f>IF(H69="","","土")</f>
        <v>土</v>
      </c>
      <c r="I70" s="33" t="str">
        <f>IF(I69="","","日")</f>
        <v>日</v>
      </c>
      <c r="J70" s="30" t="s">
        <v>16</v>
      </c>
      <c r="K70" s="31">
        <f>+COUNTIF(C74:I74,"夏休")+COUNTIF(C74:I74,"冬休")+COUNTIF(C74:I74,"中止")</f>
        <v>0</v>
      </c>
      <c r="L70" s="7">
        <f>+COUNTIF(H74:I74,"夏休")+COUNTIF(H74:I74,"冬休")+COUNTIF(H74:I74,"中止")</f>
        <v>0</v>
      </c>
      <c r="M70" s="9"/>
      <c r="N70" s="32" t="s">
        <v>5</v>
      </c>
      <c r="O70" s="33" t="str">
        <f>IF(O69="","","月")</f>
        <v>月</v>
      </c>
      <c r="P70" s="33" t="str">
        <f>IF(P69="","","火")</f>
        <v>火</v>
      </c>
      <c r="Q70" s="33" t="str">
        <f>IF(Q69="","","水")</f>
        <v>水</v>
      </c>
      <c r="R70" s="33" t="str">
        <f>IF(R69="","","木")</f>
        <v>木</v>
      </c>
      <c r="S70" s="33" t="str">
        <f>IF(S69="","","金")</f>
        <v>金</v>
      </c>
      <c r="T70" s="33" t="str">
        <f>IF(T69="","","土")</f>
        <v>土</v>
      </c>
      <c r="U70" s="33" t="str">
        <f>IF(U69="","","日")</f>
        <v>日</v>
      </c>
      <c r="V70" s="30" t="s">
        <v>16</v>
      </c>
      <c r="W70" s="31">
        <f>+COUNTIF(O74:U74,"夏休")+COUNTIF(O74:U74,"冬休")+COUNTIF(O74:U74,"中止")</f>
        <v>0</v>
      </c>
      <c r="X70" s="7">
        <f>+COUNTIF(T74:U74,"夏休")+COUNTIF(T74:U74,"冬休")+COUNTIF(T74:U74,"中止")</f>
        <v>0</v>
      </c>
      <c r="AA70" s="32" t="s">
        <v>5</v>
      </c>
      <c r="AB70" s="33" t="str">
        <f>IF(AB69="","","月")</f>
        <v>月</v>
      </c>
      <c r="AC70" s="33" t="str">
        <f>IF(AC69="","","火")</f>
        <v>火</v>
      </c>
      <c r="AD70" s="33" t="str">
        <f>IF(AD69="","","水")</f>
        <v>水</v>
      </c>
      <c r="AE70" s="33" t="str">
        <f>IF(AE69="","","木")</f>
        <v>木</v>
      </c>
      <c r="AF70" s="33" t="str">
        <f>IF(AF69="","","金")</f>
        <v>金</v>
      </c>
      <c r="AG70" s="33" t="str">
        <f>IF(AG69="","","土")</f>
        <v>土</v>
      </c>
      <c r="AH70" s="33" t="str">
        <f>IF(AH69="","","日")</f>
        <v>日</v>
      </c>
      <c r="AI70" s="30" t="s">
        <v>16</v>
      </c>
      <c r="AJ70" s="31">
        <f>+COUNTIF(AB74:AH74,"夏休")+COUNTIF(AB74:AH74,"冬休")+COUNTIF(AB74:AH74,"中止")</f>
        <v>0</v>
      </c>
      <c r="AK70" s="7">
        <f>+COUNTIF(AG74:AH74,"夏休")+COUNTIF(AG74:AH74,"冬休")+COUNTIF(AG74:AH74,"中止")</f>
        <v>0</v>
      </c>
      <c r="AL70" s="9"/>
      <c r="AM70" s="32" t="s">
        <v>5</v>
      </c>
      <c r="AN70" s="33" t="str">
        <f>IF(AN69="","","月")</f>
        <v/>
      </c>
      <c r="AO70" s="33" t="str">
        <f>IF(AO69="","","火")</f>
        <v/>
      </c>
      <c r="AP70" s="33" t="str">
        <f>IF(AP69="","","水")</f>
        <v/>
      </c>
      <c r="AQ70" s="33" t="str">
        <f>IF(AQ69="","","木")</f>
        <v/>
      </c>
      <c r="AR70" s="33" t="str">
        <f>IF(AR69="","","金")</f>
        <v/>
      </c>
      <c r="AS70" s="33" t="str">
        <f>IF(AS69="","","土")</f>
        <v/>
      </c>
      <c r="AT70" s="33" t="str">
        <f>IF(AT69="","","日")</f>
        <v/>
      </c>
      <c r="AU70" s="30" t="s">
        <v>16</v>
      </c>
      <c r="AV70" s="31">
        <f>+COUNTIF(AN74:AT74,"夏休")+COUNTIF(AN74:AT74,"冬休")+COUNTIF(AN74:AT74,"中止")</f>
        <v>0</v>
      </c>
      <c r="AW70" s="7">
        <f>+COUNTIF(AS74:AT74,"夏休")+COUNTIF(AS74:AT74,"冬休")+COUNTIF(AS74:AT74,"中止")</f>
        <v>0</v>
      </c>
      <c r="AZ70" s="32" t="s">
        <v>5</v>
      </c>
      <c r="BA70" s="33" t="str">
        <f>IF(BA69="","","月")</f>
        <v/>
      </c>
      <c r="BB70" s="33" t="str">
        <f>IF(BB69="","","火")</f>
        <v/>
      </c>
      <c r="BC70" s="33" t="str">
        <f>IF(BC69="","","水")</f>
        <v/>
      </c>
      <c r="BD70" s="33" t="str">
        <f>IF(BD69="","","木")</f>
        <v/>
      </c>
      <c r="BE70" s="33" t="str">
        <f>IF(BE69="","","金")</f>
        <v/>
      </c>
      <c r="BF70" s="33" t="str">
        <f>IF(BF69="","","土")</f>
        <v/>
      </c>
      <c r="BG70" s="33" t="str">
        <f>IF(BG69="","","日")</f>
        <v/>
      </c>
      <c r="BH70" s="30" t="s">
        <v>16</v>
      </c>
      <c r="BI70" s="31">
        <f>+COUNTIF(BA74:BG74,"夏休")+COUNTIF(BA74:BG74,"冬休")+COUNTIF(BA74:BG74,"中止")</f>
        <v>0</v>
      </c>
      <c r="BJ70" s="7">
        <f>+COUNTIF(BF74:BG74,"夏休")+COUNTIF(BF74:BG74,"冬休")+COUNTIF(BF74:BG74,"中止")</f>
        <v>0</v>
      </c>
      <c r="BK70" s="9"/>
      <c r="BL70" s="32" t="s">
        <v>5</v>
      </c>
      <c r="BM70" s="33" t="str">
        <f>IF(BM69="","","月")</f>
        <v/>
      </c>
      <c r="BN70" s="33" t="str">
        <f>IF(BN69="","","火")</f>
        <v/>
      </c>
      <c r="BO70" s="33" t="str">
        <f>IF(BO69="","","水")</f>
        <v/>
      </c>
      <c r="BP70" s="33" t="str">
        <f>IF(BP69="","","木")</f>
        <v/>
      </c>
      <c r="BQ70" s="33" t="str">
        <f>IF(BQ69="","","金")</f>
        <v/>
      </c>
      <c r="BR70" s="33" t="str">
        <f>IF(BR69="","","土")</f>
        <v/>
      </c>
      <c r="BS70" s="33" t="str">
        <f>IF(BS69="","","日")</f>
        <v/>
      </c>
      <c r="BT70" s="30" t="s">
        <v>16</v>
      </c>
      <c r="BU70" s="31">
        <f>+COUNTIF(BM74:BS74,"夏休")+COUNTIF(BM74:BS74,"冬休")+COUNTIF(BM74:BS74,"中止")</f>
        <v>0</v>
      </c>
      <c r="BV70" s="7">
        <f>+COUNTIF(BR74:BS74,"夏休")+COUNTIF(BR74:BS74,"冬休")+COUNTIF(BR74:BS74,"中止")</f>
        <v>0</v>
      </c>
      <c r="BY70" s="32" t="s">
        <v>5</v>
      </c>
      <c r="BZ70" s="33" t="str">
        <f>IF(BZ69="","","月")</f>
        <v/>
      </c>
      <c r="CA70" s="33" t="str">
        <f>IF(CA69="","","火")</f>
        <v/>
      </c>
      <c r="CB70" s="33" t="str">
        <f>IF(CB69="","","水")</f>
        <v/>
      </c>
      <c r="CC70" s="33" t="str">
        <f>IF(CC69="","","木")</f>
        <v/>
      </c>
      <c r="CD70" s="33" t="str">
        <f>IF(CD69="","","金")</f>
        <v/>
      </c>
      <c r="CE70" s="33" t="str">
        <f>IF(CE69="","","土")</f>
        <v/>
      </c>
      <c r="CF70" s="33" t="str">
        <f>IF(CF69="","","日")</f>
        <v/>
      </c>
      <c r="CG70" s="30" t="s">
        <v>16</v>
      </c>
      <c r="CH70" s="31">
        <f>+COUNTIF(BZ74:CF74,"夏休")+COUNTIF(BZ74:CF74,"冬休")+COUNTIF(BZ74:CF74,"中止")</f>
        <v>0</v>
      </c>
      <c r="CI70" s="7">
        <f>+COUNTIF(CE74:CF74,"夏休")+COUNTIF(CE74:CF74,"冬休")+COUNTIF(CE74:CF74,"中止")</f>
        <v>0</v>
      </c>
      <c r="CJ70" s="9"/>
      <c r="CK70" s="32" t="s">
        <v>5</v>
      </c>
      <c r="CL70" s="33" t="str">
        <f>IF(CL69="","","月")</f>
        <v/>
      </c>
      <c r="CM70" s="33" t="str">
        <f>IF(CM69="","","火")</f>
        <v/>
      </c>
      <c r="CN70" s="33" t="str">
        <f>IF(CN69="","","水")</f>
        <v/>
      </c>
      <c r="CO70" s="33" t="str">
        <f>IF(CO69="","","木")</f>
        <v/>
      </c>
      <c r="CP70" s="33" t="str">
        <f>IF(CP69="","","金")</f>
        <v/>
      </c>
      <c r="CQ70" s="33" t="str">
        <f>IF(CQ69="","","土")</f>
        <v/>
      </c>
      <c r="CR70" s="33" t="str">
        <f>IF(CR69="","","日")</f>
        <v/>
      </c>
      <c r="CS70" s="30" t="s">
        <v>16</v>
      </c>
      <c r="CT70" s="31">
        <f>+COUNTIF(CL74:CR74,"夏休")+COUNTIF(CL74:CR74,"冬休")+COUNTIF(CL74:CR74,"中止")</f>
        <v>0</v>
      </c>
      <c r="CU70" s="7">
        <f>+COUNTIF(CQ74:CR74,"夏休")+COUNTIF(CQ74:CR74,"冬休")+COUNTIF(CQ74:CR74,"中止")</f>
        <v>0</v>
      </c>
    </row>
    <row r="71" spans="2:99" ht="13.5" customHeight="1" x14ac:dyDescent="0.15">
      <c r="B71" s="104" t="s">
        <v>8</v>
      </c>
      <c r="C71" s="107"/>
      <c r="D71" s="101"/>
      <c r="E71" s="101"/>
      <c r="F71" s="101"/>
      <c r="G71" s="101"/>
      <c r="H71" s="101"/>
      <c r="I71" s="101"/>
      <c r="J71" s="34" t="s">
        <v>2</v>
      </c>
      <c r="K71" s="74">
        <f>COUNT(C69:I69)-K70</f>
        <v>7</v>
      </c>
      <c r="L71" s="80"/>
      <c r="M71" s="9"/>
      <c r="N71" s="104" t="s">
        <v>8</v>
      </c>
      <c r="O71" s="107"/>
      <c r="P71" s="101"/>
      <c r="Q71" s="101"/>
      <c r="R71" s="101"/>
      <c r="S71" s="101"/>
      <c r="T71" s="101"/>
      <c r="U71" s="101"/>
      <c r="V71" s="34" t="s">
        <v>2</v>
      </c>
      <c r="W71" s="74">
        <f>COUNT(O69:U69)-W70</f>
        <v>7</v>
      </c>
      <c r="X71" s="80"/>
      <c r="AA71" s="104" t="s">
        <v>8</v>
      </c>
      <c r="AB71" s="107"/>
      <c r="AC71" s="101"/>
      <c r="AD71" s="101"/>
      <c r="AE71" s="101"/>
      <c r="AF71" s="101"/>
      <c r="AG71" s="101"/>
      <c r="AH71" s="101"/>
      <c r="AI71" s="34" t="s">
        <v>2</v>
      </c>
      <c r="AJ71" s="74">
        <f>COUNT(AB69:AH69)-AJ70</f>
        <v>7</v>
      </c>
      <c r="AK71" s="80"/>
      <c r="AL71" s="9"/>
      <c r="AM71" s="104" t="s">
        <v>8</v>
      </c>
      <c r="AN71" s="107"/>
      <c r="AO71" s="101"/>
      <c r="AP71" s="101"/>
      <c r="AQ71" s="101"/>
      <c r="AR71" s="101"/>
      <c r="AS71" s="101"/>
      <c r="AT71" s="101"/>
      <c r="AU71" s="34" t="s">
        <v>2</v>
      </c>
      <c r="AV71" s="74">
        <f>COUNT(AN69:AT69)-AV70</f>
        <v>0</v>
      </c>
      <c r="AW71" s="80"/>
      <c r="AZ71" s="104" t="s">
        <v>8</v>
      </c>
      <c r="BA71" s="107"/>
      <c r="BB71" s="101"/>
      <c r="BC71" s="101"/>
      <c r="BD71" s="101"/>
      <c r="BE71" s="101"/>
      <c r="BF71" s="101"/>
      <c r="BG71" s="101"/>
      <c r="BH71" s="34" t="s">
        <v>2</v>
      </c>
      <c r="BI71" s="74">
        <f>COUNT(BA69:BG69)-BI70</f>
        <v>0</v>
      </c>
      <c r="BJ71" s="80"/>
      <c r="BK71" s="9"/>
      <c r="BL71" s="104" t="s">
        <v>8</v>
      </c>
      <c r="BM71" s="107"/>
      <c r="BN71" s="101"/>
      <c r="BO71" s="101"/>
      <c r="BP71" s="101"/>
      <c r="BQ71" s="101"/>
      <c r="BR71" s="101"/>
      <c r="BS71" s="101"/>
      <c r="BT71" s="34" t="s">
        <v>2</v>
      </c>
      <c r="BU71" s="74">
        <f>COUNT(BM69:BS69)-BU70</f>
        <v>0</v>
      </c>
      <c r="BV71" s="80"/>
      <c r="BY71" s="104" t="s">
        <v>8</v>
      </c>
      <c r="BZ71" s="107"/>
      <c r="CA71" s="101"/>
      <c r="CB71" s="101"/>
      <c r="CC71" s="101"/>
      <c r="CD71" s="101"/>
      <c r="CE71" s="101"/>
      <c r="CF71" s="101"/>
      <c r="CG71" s="34" t="s">
        <v>2</v>
      </c>
      <c r="CH71" s="74">
        <f>COUNT(BZ69:CF69)-CH70</f>
        <v>0</v>
      </c>
      <c r="CI71" s="80"/>
      <c r="CJ71" s="9"/>
      <c r="CK71" s="104" t="s">
        <v>8</v>
      </c>
      <c r="CL71" s="107"/>
      <c r="CM71" s="101"/>
      <c r="CN71" s="101"/>
      <c r="CO71" s="101"/>
      <c r="CP71" s="101"/>
      <c r="CQ71" s="101"/>
      <c r="CR71" s="101"/>
      <c r="CS71" s="34" t="s">
        <v>2</v>
      </c>
      <c r="CT71" s="74">
        <f>COUNT(CL69:CR69)-CT70</f>
        <v>0</v>
      </c>
      <c r="CU71" s="80"/>
    </row>
    <row r="72" spans="2:99" ht="13.5" customHeight="1" x14ac:dyDescent="0.15">
      <c r="B72" s="105"/>
      <c r="C72" s="108"/>
      <c r="D72" s="102"/>
      <c r="E72" s="102"/>
      <c r="F72" s="102"/>
      <c r="G72" s="102"/>
      <c r="H72" s="102"/>
      <c r="I72" s="102"/>
      <c r="J72" s="34" t="s">
        <v>6</v>
      </c>
      <c r="K72" s="36">
        <f>+COUNTIF(C75:I75,"休")</f>
        <v>0</v>
      </c>
      <c r="M72" s="37"/>
      <c r="N72" s="105"/>
      <c r="O72" s="108"/>
      <c r="P72" s="102"/>
      <c r="Q72" s="102"/>
      <c r="R72" s="102"/>
      <c r="S72" s="102"/>
      <c r="T72" s="102"/>
      <c r="U72" s="102"/>
      <c r="V72" s="34" t="s">
        <v>6</v>
      </c>
      <c r="W72" s="36">
        <f>+COUNTIF(O75:U75,"休")</f>
        <v>0</v>
      </c>
      <c r="AA72" s="105"/>
      <c r="AB72" s="108"/>
      <c r="AC72" s="102"/>
      <c r="AD72" s="102"/>
      <c r="AE72" s="102"/>
      <c r="AF72" s="102"/>
      <c r="AG72" s="102"/>
      <c r="AH72" s="102"/>
      <c r="AI72" s="34" t="s">
        <v>6</v>
      </c>
      <c r="AJ72" s="36">
        <f>+COUNTIF(AB75:AH75,"休")</f>
        <v>0</v>
      </c>
      <c r="AL72" s="37"/>
      <c r="AM72" s="105"/>
      <c r="AN72" s="108"/>
      <c r="AO72" s="102"/>
      <c r="AP72" s="102"/>
      <c r="AQ72" s="102"/>
      <c r="AR72" s="102"/>
      <c r="AS72" s="102"/>
      <c r="AT72" s="102"/>
      <c r="AU72" s="34" t="s">
        <v>6</v>
      </c>
      <c r="AV72" s="36">
        <f>+COUNTIF(AN75:AT75,"休")</f>
        <v>0</v>
      </c>
      <c r="AZ72" s="105"/>
      <c r="BA72" s="108"/>
      <c r="BB72" s="102"/>
      <c r="BC72" s="102"/>
      <c r="BD72" s="102"/>
      <c r="BE72" s="102"/>
      <c r="BF72" s="102"/>
      <c r="BG72" s="102"/>
      <c r="BH72" s="34" t="s">
        <v>6</v>
      </c>
      <c r="BI72" s="36">
        <f>+COUNTIF(BA75:BG75,"休")</f>
        <v>0</v>
      </c>
      <c r="BK72" s="37"/>
      <c r="BL72" s="105"/>
      <c r="BM72" s="108"/>
      <c r="BN72" s="102"/>
      <c r="BO72" s="102"/>
      <c r="BP72" s="102"/>
      <c r="BQ72" s="102"/>
      <c r="BR72" s="102"/>
      <c r="BS72" s="102"/>
      <c r="BT72" s="34" t="s">
        <v>6</v>
      </c>
      <c r="BU72" s="36">
        <f>+COUNTIF(BM75:BS75,"休")</f>
        <v>0</v>
      </c>
      <c r="BY72" s="105"/>
      <c r="BZ72" s="108"/>
      <c r="CA72" s="102"/>
      <c r="CB72" s="102"/>
      <c r="CC72" s="102"/>
      <c r="CD72" s="102"/>
      <c r="CE72" s="102"/>
      <c r="CF72" s="102"/>
      <c r="CG72" s="34" t="s">
        <v>6</v>
      </c>
      <c r="CH72" s="36">
        <f>+COUNTIF(BZ75:CF75,"休")</f>
        <v>0</v>
      </c>
      <c r="CJ72" s="37"/>
      <c r="CK72" s="105"/>
      <c r="CL72" s="108"/>
      <c r="CM72" s="102"/>
      <c r="CN72" s="102"/>
      <c r="CO72" s="102"/>
      <c r="CP72" s="102"/>
      <c r="CQ72" s="102"/>
      <c r="CR72" s="102"/>
      <c r="CS72" s="34" t="s">
        <v>6</v>
      </c>
      <c r="CT72" s="36">
        <f>+COUNTIF(CL75:CR75,"休")</f>
        <v>0</v>
      </c>
    </row>
    <row r="73" spans="2:99" ht="13.5" customHeight="1" x14ac:dyDescent="0.15">
      <c r="B73" s="106"/>
      <c r="C73" s="109"/>
      <c r="D73" s="103"/>
      <c r="E73" s="103"/>
      <c r="F73" s="103"/>
      <c r="G73" s="103"/>
      <c r="H73" s="103"/>
      <c r="I73" s="103"/>
      <c r="J73" s="34" t="s">
        <v>9</v>
      </c>
      <c r="K73" s="38">
        <f>+K72/K71</f>
        <v>0</v>
      </c>
      <c r="L73" s="52"/>
      <c r="M73" s="9"/>
      <c r="N73" s="106"/>
      <c r="O73" s="109"/>
      <c r="P73" s="103"/>
      <c r="Q73" s="103"/>
      <c r="R73" s="103"/>
      <c r="S73" s="103"/>
      <c r="T73" s="103"/>
      <c r="U73" s="103"/>
      <c r="V73" s="34" t="s">
        <v>9</v>
      </c>
      <c r="W73" s="38">
        <f>+W72/W71</f>
        <v>0</v>
      </c>
      <c r="X73" s="52"/>
      <c r="AA73" s="106"/>
      <c r="AB73" s="109"/>
      <c r="AC73" s="103"/>
      <c r="AD73" s="103"/>
      <c r="AE73" s="103"/>
      <c r="AF73" s="103"/>
      <c r="AG73" s="103"/>
      <c r="AH73" s="103"/>
      <c r="AI73" s="34" t="s">
        <v>9</v>
      </c>
      <c r="AJ73" s="38">
        <f>+AJ72/AJ71</f>
        <v>0</v>
      </c>
      <c r="AK73" s="52"/>
      <c r="AL73" s="9"/>
      <c r="AM73" s="106"/>
      <c r="AN73" s="109"/>
      <c r="AO73" s="103"/>
      <c r="AP73" s="103"/>
      <c r="AQ73" s="103"/>
      <c r="AR73" s="103"/>
      <c r="AS73" s="103"/>
      <c r="AT73" s="103"/>
      <c r="AU73" s="34" t="s">
        <v>9</v>
      </c>
      <c r="AV73" s="38" t="e">
        <f>+AV72/AV71</f>
        <v>#DIV/0!</v>
      </c>
      <c r="AW73" s="52"/>
      <c r="AZ73" s="106"/>
      <c r="BA73" s="109"/>
      <c r="BB73" s="103"/>
      <c r="BC73" s="103"/>
      <c r="BD73" s="103"/>
      <c r="BE73" s="103"/>
      <c r="BF73" s="103"/>
      <c r="BG73" s="103"/>
      <c r="BH73" s="34" t="s">
        <v>9</v>
      </c>
      <c r="BI73" s="38" t="e">
        <f>+BI72/BI71</f>
        <v>#DIV/0!</v>
      </c>
      <c r="BJ73" s="52"/>
      <c r="BK73" s="9"/>
      <c r="BL73" s="106"/>
      <c r="BM73" s="109"/>
      <c r="BN73" s="103"/>
      <c r="BO73" s="103"/>
      <c r="BP73" s="103"/>
      <c r="BQ73" s="103"/>
      <c r="BR73" s="103"/>
      <c r="BS73" s="103"/>
      <c r="BT73" s="34" t="s">
        <v>9</v>
      </c>
      <c r="BU73" s="38" t="e">
        <f>+BU72/BU71</f>
        <v>#DIV/0!</v>
      </c>
      <c r="BV73" s="52"/>
      <c r="BY73" s="106"/>
      <c r="BZ73" s="109"/>
      <c r="CA73" s="103"/>
      <c r="CB73" s="103"/>
      <c r="CC73" s="103"/>
      <c r="CD73" s="103"/>
      <c r="CE73" s="103"/>
      <c r="CF73" s="103"/>
      <c r="CG73" s="34" t="s">
        <v>9</v>
      </c>
      <c r="CH73" s="38" t="e">
        <f>+CH72/CH71</f>
        <v>#DIV/0!</v>
      </c>
      <c r="CI73" s="52"/>
      <c r="CJ73" s="9"/>
      <c r="CK73" s="106"/>
      <c r="CL73" s="109"/>
      <c r="CM73" s="103"/>
      <c r="CN73" s="103"/>
      <c r="CO73" s="103"/>
      <c r="CP73" s="103"/>
      <c r="CQ73" s="103"/>
      <c r="CR73" s="103"/>
      <c r="CS73" s="34" t="s">
        <v>9</v>
      </c>
      <c r="CT73" s="38" t="e">
        <f>+CT72/CT71</f>
        <v>#DIV/0!</v>
      </c>
      <c r="CU73" s="52"/>
    </row>
    <row r="74" spans="2:99" x14ac:dyDescent="0.15">
      <c r="B74" s="39" t="s">
        <v>15</v>
      </c>
      <c r="C74" s="2"/>
      <c r="D74" s="2"/>
      <c r="E74" s="2"/>
      <c r="F74" s="2"/>
      <c r="G74" s="2"/>
      <c r="H74" s="2"/>
      <c r="I74" s="2"/>
      <c r="J74" s="34" t="s">
        <v>10</v>
      </c>
      <c r="K74" s="36">
        <f>+COUNTIF(C76:I76,"*休")</f>
        <v>0</v>
      </c>
      <c r="M74" s="9"/>
      <c r="N74" s="39" t="s">
        <v>15</v>
      </c>
      <c r="O74" s="2"/>
      <c r="P74" s="2"/>
      <c r="Q74" s="2"/>
      <c r="R74" s="2"/>
      <c r="S74" s="2"/>
      <c r="T74" s="2"/>
      <c r="U74" s="2"/>
      <c r="V74" s="34" t="s">
        <v>10</v>
      </c>
      <c r="W74" s="36">
        <f>+COUNTIF(O76:U76,"*休")</f>
        <v>0</v>
      </c>
      <c r="AA74" s="39" t="s">
        <v>15</v>
      </c>
      <c r="AB74" s="2"/>
      <c r="AC74" s="2"/>
      <c r="AD74" s="2"/>
      <c r="AE74" s="2"/>
      <c r="AF74" s="2"/>
      <c r="AG74" s="2"/>
      <c r="AH74" s="2"/>
      <c r="AI74" s="34" t="s">
        <v>10</v>
      </c>
      <c r="AJ74" s="36">
        <f>+COUNTIF(AB76:AH76,"*休")</f>
        <v>0</v>
      </c>
      <c r="AL74" s="9"/>
      <c r="AM74" s="39" t="s">
        <v>15</v>
      </c>
      <c r="AN74" s="2"/>
      <c r="AO74" s="2"/>
      <c r="AP74" s="2"/>
      <c r="AQ74" s="2"/>
      <c r="AR74" s="2"/>
      <c r="AS74" s="2"/>
      <c r="AT74" s="2"/>
      <c r="AU74" s="34" t="s">
        <v>10</v>
      </c>
      <c r="AV74" s="36">
        <f>+COUNTIF(AN76:AT76,"*休")</f>
        <v>0</v>
      </c>
      <c r="AZ74" s="39" t="s">
        <v>15</v>
      </c>
      <c r="BA74" s="2"/>
      <c r="BB74" s="2"/>
      <c r="BC74" s="2"/>
      <c r="BD74" s="2"/>
      <c r="BE74" s="2"/>
      <c r="BF74" s="2"/>
      <c r="BG74" s="2"/>
      <c r="BH74" s="34" t="s">
        <v>10</v>
      </c>
      <c r="BI74" s="36">
        <f>+COUNTIF(BA76:BG76,"*休")</f>
        <v>0</v>
      </c>
      <c r="BK74" s="9"/>
      <c r="BL74" s="39" t="s">
        <v>15</v>
      </c>
      <c r="BM74" s="2"/>
      <c r="BN74" s="2"/>
      <c r="BO74" s="2"/>
      <c r="BP74" s="2"/>
      <c r="BQ74" s="2"/>
      <c r="BR74" s="2"/>
      <c r="BS74" s="2"/>
      <c r="BT74" s="34" t="s">
        <v>10</v>
      </c>
      <c r="BU74" s="36">
        <f>+COUNTIF(BM76:BS76,"*休")</f>
        <v>0</v>
      </c>
      <c r="BY74" s="39" t="s">
        <v>15</v>
      </c>
      <c r="BZ74" s="2"/>
      <c r="CA74" s="2"/>
      <c r="CB74" s="2"/>
      <c r="CC74" s="2"/>
      <c r="CD74" s="2"/>
      <c r="CE74" s="2"/>
      <c r="CF74" s="2"/>
      <c r="CG74" s="34" t="s">
        <v>10</v>
      </c>
      <c r="CH74" s="36">
        <f>+COUNTIF(BZ76:CF76,"*休")</f>
        <v>0</v>
      </c>
      <c r="CJ74" s="9"/>
      <c r="CK74" s="39" t="s">
        <v>15</v>
      </c>
      <c r="CL74" s="2"/>
      <c r="CM74" s="2"/>
      <c r="CN74" s="2"/>
      <c r="CO74" s="2"/>
      <c r="CP74" s="2"/>
      <c r="CQ74" s="2"/>
      <c r="CR74" s="2"/>
      <c r="CS74" s="34" t="s">
        <v>10</v>
      </c>
      <c r="CT74" s="36">
        <f>+COUNTIF(CL76:CR76,"*休")</f>
        <v>0</v>
      </c>
    </row>
    <row r="75" spans="2:99" x14ac:dyDescent="0.15">
      <c r="B75" s="32" t="s">
        <v>0</v>
      </c>
      <c r="C75" s="2"/>
      <c r="D75" s="2"/>
      <c r="E75" s="2"/>
      <c r="F75" s="2"/>
      <c r="G75" s="2"/>
      <c r="H75" s="2"/>
      <c r="I75" s="2"/>
      <c r="J75" s="40" t="s">
        <v>4</v>
      </c>
      <c r="K75" s="41">
        <f>+K74/K71</f>
        <v>0</v>
      </c>
      <c r="L75" s="52"/>
      <c r="M75" s="9"/>
      <c r="N75" s="32" t="s">
        <v>0</v>
      </c>
      <c r="O75" s="2"/>
      <c r="P75" s="2"/>
      <c r="Q75" s="2"/>
      <c r="R75" s="2"/>
      <c r="S75" s="2"/>
      <c r="T75" s="2"/>
      <c r="U75" s="2"/>
      <c r="V75" s="40" t="s">
        <v>4</v>
      </c>
      <c r="W75" s="41">
        <f>+W74/W71</f>
        <v>0</v>
      </c>
      <c r="X75" s="52"/>
      <c r="AA75" s="32" t="s">
        <v>0</v>
      </c>
      <c r="AB75" s="2"/>
      <c r="AC75" s="2"/>
      <c r="AD75" s="2"/>
      <c r="AE75" s="2"/>
      <c r="AF75" s="2"/>
      <c r="AG75" s="2"/>
      <c r="AH75" s="2"/>
      <c r="AI75" s="40" t="s">
        <v>4</v>
      </c>
      <c r="AJ75" s="41">
        <f>+AJ74/AJ71</f>
        <v>0</v>
      </c>
      <c r="AK75" s="52"/>
      <c r="AL75" s="9"/>
      <c r="AM75" s="32" t="s">
        <v>0</v>
      </c>
      <c r="AN75" s="2"/>
      <c r="AO75" s="2"/>
      <c r="AP75" s="2"/>
      <c r="AQ75" s="2"/>
      <c r="AR75" s="2"/>
      <c r="AS75" s="2"/>
      <c r="AT75" s="2"/>
      <c r="AU75" s="40" t="s">
        <v>4</v>
      </c>
      <c r="AV75" s="41" t="e">
        <f>+AV74/AV71</f>
        <v>#DIV/0!</v>
      </c>
      <c r="AW75" s="52"/>
      <c r="AZ75" s="32" t="s">
        <v>0</v>
      </c>
      <c r="BA75" s="2"/>
      <c r="BB75" s="2"/>
      <c r="BC75" s="2"/>
      <c r="BD75" s="2"/>
      <c r="BE75" s="2"/>
      <c r="BF75" s="2"/>
      <c r="BG75" s="2"/>
      <c r="BH75" s="40" t="s">
        <v>4</v>
      </c>
      <c r="BI75" s="41" t="e">
        <f>+BI74/BI71</f>
        <v>#DIV/0!</v>
      </c>
      <c r="BJ75" s="52"/>
      <c r="BK75" s="9"/>
      <c r="BL75" s="32" t="s">
        <v>0</v>
      </c>
      <c r="BM75" s="2"/>
      <c r="BN75" s="2"/>
      <c r="BO75" s="2"/>
      <c r="BP75" s="2"/>
      <c r="BQ75" s="2"/>
      <c r="BR75" s="2"/>
      <c r="BS75" s="2"/>
      <c r="BT75" s="40" t="s">
        <v>4</v>
      </c>
      <c r="BU75" s="41" t="e">
        <f>+BU74/BU71</f>
        <v>#DIV/0!</v>
      </c>
      <c r="BV75" s="52"/>
      <c r="BY75" s="32" t="s">
        <v>0</v>
      </c>
      <c r="BZ75" s="2"/>
      <c r="CA75" s="2"/>
      <c r="CB75" s="2"/>
      <c r="CC75" s="2"/>
      <c r="CD75" s="2"/>
      <c r="CE75" s="2"/>
      <c r="CF75" s="2"/>
      <c r="CG75" s="40" t="s">
        <v>4</v>
      </c>
      <c r="CH75" s="41" t="e">
        <f>+CH74/CH71</f>
        <v>#DIV/0!</v>
      </c>
      <c r="CI75" s="52"/>
      <c r="CJ75" s="9"/>
      <c r="CK75" s="32" t="s">
        <v>0</v>
      </c>
      <c r="CL75" s="2"/>
      <c r="CM75" s="2"/>
      <c r="CN75" s="2"/>
      <c r="CO75" s="2"/>
      <c r="CP75" s="2"/>
      <c r="CQ75" s="2"/>
      <c r="CR75" s="2"/>
      <c r="CS75" s="40" t="s">
        <v>4</v>
      </c>
      <c r="CT75" s="41" t="e">
        <f>+CT74/CT71</f>
        <v>#DIV/0!</v>
      </c>
      <c r="CU75" s="52"/>
    </row>
    <row r="76" spans="2:99" x14ac:dyDescent="0.15">
      <c r="B76" s="42" t="s">
        <v>7</v>
      </c>
      <c r="C76" s="56"/>
      <c r="D76" s="56"/>
      <c r="E76" s="56"/>
      <c r="F76" s="56"/>
      <c r="G76" s="56"/>
      <c r="H76" s="56"/>
      <c r="I76" s="56"/>
      <c r="J76" s="76" t="s">
        <v>55</v>
      </c>
      <c r="K76" s="44" t="str">
        <f>IF(H77="","OK",_xlfn.IFS(H75=I75="休","OK",K74&gt;=2,"OK",K74&gt;=2-L70,"OK",K74&lt;2,"NG"))</f>
        <v>NG</v>
      </c>
      <c r="L76" s="52"/>
      <c r="M76" s="37"/>
      <c r="N76" s="42" t="s">
        <v>7</v>
      </c>
      <c r="O76" s="56"/>
      <c r="P76" s="56"/>
      <c r="Q76" s="56"/>
      <c r="R76" s="56"/>
      <c r="S76" s="56"/>
      <c r="T76" s="56"/>
      <c r="U76" s="56"/>
      <c r="V76" s="76" t="s">
        <v>55</v>
      </c>
      <c r="W76" s="44" t="str">
        <f>IF(T77="","OK",_xlfn.IFS(T75=U75="休","OK",W74&gt;=2,"OK",W74&gt;=2-X70,"OK",W74&lt;2,"NG"))</f>
        <v>NG</v>
      </c>
      <c r="X76" s="52"/>
      <c r="AA76" s="42" t="s">
        <v>7</v>
      </c>
      <c r="AB76" s="56"/>
      <c r="AC76" s="56"/>
      <c r="AD76" s="56"/>
      <c r="AE76" s="56"/>
      <c r="AF76" s="56"/>
      <c r="AG76" s="56"/>
      <c r="AH76" s="56"/>
      <c r="AI76" s="76" t="s">
        <v>55</v>
      </c>
      <c r="AJ76" s="44" t="str">
        <f>IF(AG77="","OK",_xlfn.IFS(AG75=AH75="休","OK",AJ74&gt;=2,"OK",AJ74&gt;=2-AK70,"OK",AJ74&lt;2,"NG"))</f>
        <v>NG</v>
      </c>
      <c r="AK76" s="52"/>
      <c r="AL76" s="37"/>
      <c r="AM76" s="42" t="s">
        <v>7</v>
      </c>
      <c r="AN76" s="56"/>
      <c r="AO76" s="56"/>
      <c r="AP76" s="56"/>
      <c r="AQ76" s="56"/>
      <c r="AR76" s="56"/>
      <c r="AS76" s="56"/>
      <c r="AT76" s="56"/>
      <c r="AU76" s="76" t="s">
        <v>55</v>
      </c>
      <c r="AV76" s="44" t="str">
        <f>IF(AS77="","OK",_xlfn.IFS(AS75=AT75="休","OK",AV74&gt;=2,"OK",AV74&gt;=2-AW70,"OK",AV74&lt;2,"NG"))</f>
        <v>OK</v>
      </c>
      <c r="AW76" s="52"/>
      <c r="AZ76" s="42" t="s">
        <v>7</v>
      </c>
      <c r="BA76" s="56"/>
      <c r="BB76" s="56"/>
      <c r="BC76" s="56"/>
      <c r="BD76" s="56"/>
      <c r="BE76" s="56"/>
      <c r="BF76" s="56"/>
      <c r="BG76" s="56"/>
      <c r="BH76" s="76" t="s">
        <v>55</v>
      </c>
      <c r="BI76" s="44" t="str">
        <f>IF(BF77="","OK",_xlfn.IFS(BF75=BG75="休","OK",BI74&gt;=2,"OK",BI74&gt;=2-BJ70,"OK",BI74&lt;2,"NG"))</f>
        <v>OK</v>
      </c>
      <c r="BJ76" s="52"/>
      <c r="BK76" s="37"/>
      <c r="BL76" s="42" t="s">
        <v>7</v>
      </c>
      <c r="BM76" s="56"/>
      <c r="BN76" s="56"/>
      <c r="BO76" s="56"/>
      <c r="BP76" s="56"/>
      <c r="BQ76" s="56"/>
      <c r="BR76" s="56"/>
      <c r="BS76" s="56"/>
      <c r="BT76" s="76" t="s">
        <v>55</v>
      </c>
      <c r="BU76" s="44" t="str">
        <f>IF(BR77="","OK",_xlfn.IFS(BR75=BS75="休","OK",BU74&gt;=2,"OK",BU74&gt;=2-BV70,"OK",BU74&lt;2,"NG"))</f>
        <v>OK</v>
      </c>
      <c r="BV76" s="52"/>
      <c r="BY76" s="42" t="s">
        <v>7</v>
      </c>
      <c r="BZ76" s="56"/>
      <c r="CA76" s="56"/>
      <c r="CB76" s="56"/>
      <c r="CC76" s="56"/>
      <c r="CD76" s="56"/>
      <c r="CE76" s="56"/>
      <c r="CF76" s="56"/>
      <c r="CG76" s="76" t="s">
        <v>55</v>
      </c>
      <c r="CH76" s="44" t="str">
        <f>IF(CE77="","OK",_xlfn.IFS(CE75=CF75="休","OK",CH74&gt;=2,"OK",CH74&gt;=2-CI70,"OK",CH74&lt;2,"NG"))</f>
        <v>OK</v>
      </c>
      <c r="CI76" s="52"/>
      <c r="CJ76" s="37"/>
      <c r="CK76" s="42" t="s">
        <v>7</v>
      </c>
      <c r="CL76" s="56"/>
      <c r="CM76" s="56"/>
      <c r="CN76" s="56"/>
      <c r="CO76" s="56"/>
      <c r="CP76" s="56"/>
      <c r="CQ76" s="56"/>
      <c r="CR76" s="56"/>
      <c r="CS76" s="76" t="s">
        <v>55</v>
      </c>
      <c r="CT76" s="44" t="str">
        <f>IF(CQ77="","OK",_xlfn.IFS(CQ75=CR75="休","OK",CT74&gt;=2,"OK",CT74&gt;=2-CU70,"OK",CT74&lt;2,"NG"))</f>
        <v>OK</v>
      </c>
      <c r="CU76" s="52"/>
    </row>
    <row r="77" spans="2:99" hidden="1" outlineLevel="1" x14ac:dyDescent="0.15">
      <c r="C77" s="77" t="str">
        <f>IF(C69="","",IF(C74="","通常",IF(C74="　","通常",C74)))</f>
        <v>通常</v>
      </c>
      <c r="D77" s="77" t="str">
        <f t="shared" ref="D77:I77" si="238">IF(D69="","",IF(D74="","通常",IF(D74="　","通常",D74)))</f>
        <v>通常</v>
      </c>
      <c r="E77" s="77" t="str">
        <f t="shared" si="238"/>
        <v>通常</v>
      </c>
      <c r="F77" s="77" t="str">
        <f t="shared" si="238"/>
        <v>通常</v>
      </c>
      <c r="G77" s="77" t="str">
        <f t="shared" si="238"/>
        <v>通常</v>
      </c>
      <c r="H77" s="77" t="str">
        <f t="shared" si="238"/>
        <v>通常</v>
      </c>
      <c r="I77" s="77" t="str">
        <f t="shared" si="238"/>
        <v>通常</v>
      </c>
      <c r="J77" s="78"/>
      <c r="K77" s="52"/>
      <c r="L77" s="52"/>
      <c r="M77" s="37"/>
      <c r="O77" s="77" t="str">
        <f>IF(O69="","",IF(O74="","通常",IF(O74="　","通常",O74)))</f>
        <v>通常</v>
      </c>
      <c r="P77" s="77" t="str">
        <f t="shared" ref="P77:U77" si="239">IF(P69="","",IF(P74="","通常",IF(P74="　","通常",P74)))</f>
        <v>通常</v>
      </c>
      <c r="Q77" s="77" t="str">
        <f t="shared" si="239"/>
        <v>通常</v>
      </c>
      <c r="R77" s="77" t="str">
        <f t="shared" si="239"/>
        <v>通常</v>
      </c>
      <c r="S77" s="77" t="str">
        <f t="shared" si="239"/>
        <v>通常</v>
      </c>
      <c r="T77" s="77" t="str">
        <f t="shared" si="239"/>
        <v>通常</v>
      </c>
      <c r="U77" s="77" t="str">
        <f t="shared" si="239"/>
        <v>通常</v>
      </c>
      <c r="V77" s="78"/>
      <c r="W77" s="52"/>
      <c r="X77" s="52"/>
      <c r="AB77" s="77" t="str">
        <f>IF(AB69="","",IF(AB74="","通常",IF(AB74="　","通常",AB74)))</f>
        <v>通常</v>
      </c>
      <c r="AC77" s="77" t="str">
        <f t="shared" ref="AC77:AH77" si="240">IF(AC69="","",IF(AC74="","通常",IF(AC74="　","通常",AC74)))</f>
        <v>通常</v>
      </c>
      <c r="AD77" s="77" t="str">
        <f t="shared" si="240"/>
        <v>通常</v>
      </c>
      <c r="AE77" s="77" t="str">
        <f t="shared" si="240"/>
        <v>通常</v>
      </c>
      <c r="AF77" s="77" t="str">
        <f t="shared" si="240"/>
        <v>通常</v>
      </c>
      <c r="AG77" s="77" t="str">
        <f t="shared" si="240"/>
        <v>通常</v>
      </c>
      <c r="AH77" s="77" t="str">
        <f t="shared" si="240"/>
        <v>通常</v>
      </c>
      <c r="AI77" s="78"/>
      <c r="AJ77" s="52"/>
      <c r="AK77" s="52"/>
      <c r="AL77" s="37"/>
      <c r="AN77" s="77" t="str">
        <f>IF(AN69="","",IF(AN74="","通常",IF(AN74="　","通常",AN74)))</f>
        <v/>
      </c>
      <c r="AO77" s="77" t="str">
        <f t="shared" ref="AO77:AT77" si="241">IF(AO69="","",IF(AO74="","通常",IF(AO74="　","通常",AO74)))</f>
        <v/>
      </c>
      <c r="AP77" s="77" t="str">
        <f t="shared" si="241"/>
        <v/>
      </c>
      <c r="AQ77" s="77" t="str">
        <f t="shared" si="241"/>
        <v/>
      </c>
      <c r="AR77" s="77" t="str">
        <f t="shared" si="241"/>
        <v/>
      </c>
      <c r="AS77" s="77" t="str">
        <f t="shared" si="241"/>
        <v/>
      </c>
      <c r="AT77" s="77" t="str">
        <f t="shared" si="241"/>
        <v/>
      </c>
      <c r="AU77" s="78"/>
      <c r="AV77" s="52"/>
      <c r="AW77" s="52"/>
      <c r="BA77" s="77" t="str">
        <f>IF(BA69="","",IF(BA74="","通常",IF(BA74="　","通常",BA74)))</f>
        <v/>
      </c>
      <c r="BB77" s="77" t="str">
        <f t="shared" ref="BB77:BG77" si="242">IF(BB69="","",IF(BB74="","通常",IF(BB74="　","通常",BB74)))</f>
        <v/>
      </c>
      <c r="BC77" s="77" t="str">
        <f t="shared" si="242"/>
        <v/>
      </c>
      <c r="BD77" s="77" t="str">
        <f t="shared" si="242"/>
        <v/>
      </c>
      <c r="BE77" s="77" t="str">
        <f t="shared" si="242"/>
        <v/>
      </c>
      <c r="BF77" s="77" t="str">
        <f t="shared" si="242"/>
        <v/>
      </c>
      <c r="BG77" s="77" t="str">
        <f t="shared" si="242"/>
        <v/>
      </c>
      <c r="BH77" s="78"/>
      <c r="BI77" s="52"/>
      <c r="BJ77" s="52"/>
      <c r="BK77" s="37"/>
      <c r="BM77" s="77" t="str">
        <f>IF(BM69="","",IF(BM74="","通常",IF(BM74="　","通常",BM74)))</f>
        <v/>
      </c>
      <c r="BN77" s="77" t="str">
        <f t="shared" ref="BN77:BS77" si="243">IF(BN69="","",IF(BN74="","通常",IF(BN74="　","通常",BN74)))</f>
        <v/>
      </c>
      <c r="BO77" s="77" t="str">
        <f t="shared" si="243"/>
        <v/>
      </c>
      <c r="BP77" s="77" t="str">
        <f t="shared" si="243"/>
        <v/>
      </c>
      <c r="BQ77" s="77" t="str">
        <f t="shared" si="243"/>
        <v/>
      </c>
      <c r="BR77" s="77" t="str">
        <f t="shared" si="243"/>
        <v/>
      </c>
      <c r="BS77" s="77" t="str">
        <f t="shared" si="243"/>
        <v/>
      </c>
      <c r="BT77" s="78"/>
      <c r="BU77" s="52"/>
      <c r="BV77" s="52"/>
      <c r="BZ77" s="77" t="str">
        <f>IF(BZ69="","",IF(BZ74="","通常",IF(BZ74="　","通常",BZ74)))</f>
        <v/>
      </c>
      <c r="CA77" s="77" t="str">
        <f t="shared" ref="CA77:CF77" si="244">IF(CA69="","",IF(CA74="","通常",IF(CA74="　","通常",CA74)))</f>
        <v/>
      </c>
      <c r="CB77" s="77" t="str">
        <f t="shared" si="244"/>
        <v/>
      </c>
      <c r="CC77" s="77" t="str">
        <f t="shared" si="244"/>
        <v/>
      </c>
      <c r="CD77" s="77" t="str">
        <f t="shared" si="244"/>
        <v/>
      </c>
      <c r="CE77" s="77" t="str">
        <f t="shared" si="244"/>
        <v/>
      </c>
      <c r="CF77" s="77" t="str">
        <f t="shared" si="244"/>
        <v/>
      </c>
      <c r="CG77" s="78"/>
      <c r="CH77" s="52"/>
      <c r="CI77" s="52"/>
      <c r="CJ77" s="37"/>
      <c r="CL77" s="77" t="str">
        <f>IF(CL69="","",IF(CL74="","通常",IF(CL74="　","通常",CL74)))</f>
        <v/>
      </c>
      <c r="CM77" s="77" t="str">
        <f t="shared" ref="CM77:CR77" si="245">IF(CM69="","",IF(CM74="","通常",IF(CM74="　","通常",CM74)))</f>
        <v/>
      </c>
      <c r="CN77" s="77" t="str">
        <f t="shared" si="245"/>
        <v/>
      </c>
      <c r="CO77" s="77" t="str">
        <f t="shared" si="245"/>
        <v/>
      </c>
      <c r="CP77" s="77" t="str">
        <f t="shared" si="245"/>
        <v/>
      </c>
      <c r="CQ77" s="77" t="str">
        <f t="shared" si="245"/>
        <v/>
      </c>
      <c r="CR77" s="77" t="str">
        <f t="shared" si="245"/>
        <v/>
      </c>
      <c r="CS77" s="78"/>
      <c r="CT77" s="52"/>
      <c r="CU77" s="52"/>
    </row>
    <row r="78" spans="2:99" hidden="1" outlineLevel="1" x14ac:dyDescent="0.15">
      <c r="C78" s="77" t="str">
        <f>IF(C69="","",IF(C74="","通常実績",IF(C74="　","通常実績",C74)))</f>
        <v>通常実績</v>
      </c>
      <c r="D78" s="77" t="str">
        <f t="shared" ref="D78:I78" si="246">IF(D69="","",IF(D74="","通常実績",IF(D74="　","通常実績",D74)))</f>
        <v>通常実績</v>
      </c>
      <c r="E78" s="77" t="str">
        <f t="shared" si="246"/>
        <v>通常実績</v>
      </c>
      <c r="F78" s="77" t="str">
        <f t="shared" si="246"/>
        <v>通常実績</v>
      </c>
      <c r="G78" s="77" t="str">
        <f t="shared" si="246"/>
        <v>通常実績</v>
      </c>
      <c r="H78" s="77" t="str">
        <f t="shared" si="246"/>
        <v>通常実績</v>
      </c>
      <c r="I78" s="77" t="str">
        <f t="shared" si="246"/>
        <v>通常実績</v>
      </c>
      <c r="J78" s="78"/>
      <c r="K78" s="52"/>
      <c r="L78" s="52"/>
      <c r="M78" s="37"/>
      <c r="O78" s="77" t="str">
        <f>IF(O69="","",IF(O74="","通常実績",IF(O74="　","通常実績",O74)))</f>
        <v>通常実績</v>
      </c>
      <c r="P78" s="77" t="str">
        <f t="shared" ref="P78:U78" si="247">IF(P69="","",IF(P74="","通常実績",IF(P74="　","通常実績",P74)))</f>
        <v>通常実績</v>
      </c>
      <c r="Q78" s="77" t="str">
        <f t="shared" si="247"/>
        <v>通常実績</v>
      </c>
      <c r="R78" s="77" t="str">
        <f t="shared" si="247"/>
        <v>通常実績</v>
      </c>
      <c r="S78" s="77" t="str">
        <f t="shared" si="247"/>
        <v>通常実績</v>
      </c>
      <c r="T78" s="77" t="str">
        <f t="shared" si="247"/>
        <v>通常実績</v>
      </c>
      <c r="U78" s="77" t="str">
        <f t="shared" si="247"/>
        <v>通常実績</v>
      </c>
      <c r="V78" s="78"/>
      <c r="W78" s="52"/>
      <c r="X78" s="52"/>
      <c r="AB78" s="77" t="str">
        <f>IF(AB69="","",IF(AB74="","通常実績",IF(AB74="　","通常実績",AB74)))</f>
        <v>通常実績</v>
      </c>
      <c r="AC78" s="77" t="str">
        <f t="shared" ref="AC78:AH78" si="248">IF(AC69="","",IF(AC74="","通常実績",IF(AC74="　","通常実績",AC74)))</f>
        <v>通常実績</v>
      </c>
      <c r="AD78" s="77" t="str">
        <f t="shared" si="248"/>
        <v>通常実績</v>
      </c>
      <c r="AE78" s="77" t="str">
        <f t="shared" si="248"/>
        <v>通常実績</v>
      </c>
      <c r="AF78" s="77" t="str">
        <f t="shared" si="248"/>
        <v>通常実績</v>
      </c>
      <c r="AG78" s="77" t="str">
        <f t="shared" si="248"/>
        <v>通常実績</v>
      </c>
      <c r="AH78" s="77" t="str">
        <f t="shared" si="248"/>
        <v>通常実績</v>
      </c>
      <c r="AI78" s="78"/>
      <c r="AJ78" s="52"/>
      <c r="AK78" s="52"/>
      <c r="AL78" s="37"/>
      <c r="AN78" s="77" t="str">
        <f>IF(AN69="","",IF(AN74="","通常実績",IF(AN74="　","通常実績",AN74)))</f>
        <v/>
      </c>
      <c r="AO78" s="77" t="str">
        <f t="shared" ref="AO78:AT78" si="249">IF(AO69="","",IF(AO74="","通常実績",IF(AO74="　","通常実績",AO74)))</f>
        <v/>
      </c>
      <c r="AP78" s="77" t="str">
        <f t="shared" si="249"/>
        <v/>
      </c>
      <c r="AQ78" s="77" t="str">
        <f t="shared" si="249"/>
        <v/>
      </c>
      <c r="AR78" s="77" t="str">
        <f t="shared" si="249"/>
        <v/>
      </c>
      <c r="AS78" s="77" t="str">
        <f t="shared" si="249"/>
        <v/>
      </c>
      <c r="AT78" s="77" t="str">
        <f t="shared" si="249"/>
        <v/>
      </c>
      <c r="AU78" s="78"/>
      <c r="AV78" s="52"/>
      <c r="AW78" s="52"/>
      <c r="BA78" s="77" t="str">
        <f>IF(BA69="","",IF(BA74="","通常実績",IF(BA74="　","通常実績",BA74)))</f>
        <v/>
      </c>
      <c r="BB78" s="77" t="str">
        <f t="shared" ref="BB78:BG78" si="250">IF(BB69="","",IF(BB74="","通常実績",IF(BB74="　","通常実績",BB74)))</f>
        <v/>
      </c>
      <c r="BC78" s="77" t="str">
        <f t="shared" si="250"/>
        <v/>
      </c>
      <c r="BD78" s="77" t="str">
        <f t="shared" si="250"/>
        <v/>
      </c>
      <c r="BE78" s="77" t="str">
        <f t="shared" si="250"/>
        <v/>
      </c>
      <c r="BF78" s="77" t="str">
        <f t="shared" si="250"/>
        <v/>
      </c>
      <c r="BG78" s="77" t="str">
        <f t="shared" si="250"/>
        <v/>
      </c>
      <c r="BH78" s="78"/>
      <c r="BI78" s="52"/>
      <c r="BJ78" s="52"/>
      <c r="BK78" s="37"/>
      <c r="BM78" s="77" t="str">
        <f>IF(BM69="","",IF(BM74="","通常実績",IF(BM74="　","通常実績",BM74)))</f>
        <v/>
      </c>
      <c r="BN78" s="77" t="str">
        <f t="shared" ref="BN78:BS78" si="251">IF(BN69="","",IF(BN74="","通常実績",IF(BN74="　","通常実績",BN74)))</f>
        <v/>
      </c>
      <c r="BO78" s="77" t="str">
        <f t="shared" si="251"/>
        <v/>
      </c>
      <c r="BP78" s="77" t="str">
        <f t="shared" si="251"/>
        <v/>
      </c>
      <c r="BQ78" s="77" t="str">
        <f t="shared" si="251"/>
        <v/>
      </c>
      <c r="BR78" s="77" t="str">
        <f t="shared" si="251"/>
        <v/>
      </c>
      <c r="BS78" s="77" t="str">
        <f t="shared" si="251"/>
        <v/>
      </c>
      <c r="BT78" s="78"/>
      <c r="BU78" s="52"/>
      <c r="BV78" s="52"/>
      <c r="BZ78" s="77" t="str">
        <f>IF(BZ69="","",IF(BZ74="","通常実績",IF(BZ74="　","通常実績",BZ74)))</f>
        <v/>
      </c>
      <c r="CA78" s="77" t="str">
        <f t="shared" ref="CA78:CF78" si="252">IF(CA69="","",IF(CA74="","通常実績",IF(CA74="　","通常実績",CA74)))</f>
        <v/>
      </c>
      <c r="CB78" s="77" t="str">
        <f t="shared" si="252"/>
        <v/>
      </c>
      <c r="CC78" s="77" t="str">
        <f t="shared" si="252"/>
        <v/>
      </c>
      <c r="CD78" s="77" t="str">
        <f t="shared" si="252"/>
        <v/>
      </c>
      <c r="CE78" s="77" t="str">
        <f t="shared" si="252"/>
        <v/>
      </c>
      <c r="CF78" s="77" t="str">
        <f t="shared" si="252"/>
        <v/>
      </c>
      <c r="CG78" s="78"/>
      <c r="CH78" s="52"/>
      <c r="CI78" s="52"/>
      <c r="CJ78" s="37"/>
      <c r="CL78" s="77" t="str">
        <f>IF(CL69="","",IF(CL74="","通常実績",IF(CL74="　","通常実績",CL74)))</f>
        <v/>
      </c>
      <c r="CM78" s="77" t="str">
        <f t="shared" ref="CM78:CR78" si="253">IF(CM69="","",IF(CM74="","通常実績",IF(CM74="　","通常実績",CM74)))</f>
        <v/>
      </c>
      <c r="CN78" s="77" t="str">
        <f t="shared" si="253"/>
        <v/>
      </c>
      <c r="CO78" s="77" t="str">
        <f t="shared" si="253"/>
        <v/>
      </c>
      <c r="CP78" s="77" t="str">
        <f t="shared" si="253"/>
        <v/>
      </c>
      <c r="CQ78" s="77" t="str">
        <f t="shared" si="253"/>
        <v/>
      </c>
      <c r="CR78" s="77" t="str">
        <f t="shared" si="253"/>
        <v/>
      </c>
      <c r="CS78" s="78"/>
      <c r="CT78" s="52"/>
      <c r="CU78" s="52"/>
    </row>
    <row r="79" spans="2:99" collapsed="1" x14ac:dyDescent="0.15">
      <c r="C79" s="51"/>
      <c r="D79" s="51"/>
      <c r="E79" s="51"/>
      <c r="F79" s="51"/>
      <c r="G79" s="51"/>
      <c r="H79" s="51"/>
      <c r="I79" s="51"/>
      <c r="J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</row>
    <row r="80" spans="2:99" s="69" customFormat="1" ht="13.5" hidden="1" customHeight="1" outlineLevel="1" x14ac:dyDescent="0.15">
      <c r="B80" s="68"/>
      <c r="C80" s="69">
        <f>YEAR(I67+1)</f>
        <v>2026</v>
      </c>
      <c r="D80" s="69">
        <f>MONTH(I67+1)</f>
        <v>8</v>
      </c>
      <c r="E80" s="71">
        <f>DAY(I69)+1</f>
        <v>31</v>
      </c>
      <c r="F80" s="70">
        <f>DATE(C80,D80,E80)</f>
        <v>46265</v>
      </c>
      <c r="G80" s="68"/>
      <c r="H80" s="68"/>
      <c r="J80" s="68"/>
      <c r="K80" s="68"/>
      <c r="L80" s="68"/>
      <c r="M80" s="68"/>
      <c r="N80" s="68"/>
      <c r="O80" s="69">
        <f>YEAR(U67+1)</f>
        <v>2026</v>
      </c>
      <c r="P80" s="69">
        <f>MONTH(U67+1)</f>
        <v>10</v>
      </c>
      <c r="Q80" s="71">
        <f>DAY(U69)+1</f>
        <v>26</v>
      </c>
      <c r="R80" s="70">
        <f>DATE(O80,P80,Q80)</f>
        <v>46321</v>
      </c>
      <c r="S80" s="68"/>
      <c r="T80" s="68"/>
      <c r="V80" s="68"/>
      <c r="W80" s="68"/>
      <c r="X80" s="68"/>
      <c r="AA80" s="68"/>
      <c r="AB80" s="69">
        <f>YEAR(AH67+1)</f>
        <v>2026</v>
      </c>
      <c r="AC80" s="69">
        <f>MONTH(AH67+1)</f>
        <v>12</v>
      </c>
      <c r="AD80" s="71">
        <f>DAY(AH69)+1</f>
        <v>21</v>
      </c>
      <c r="AE80" s="70">
        <f>DATE(AB80,AC80,AD80)</f>
        <v>46377</v>
      </c>
      <c r="AF80" s="68"/>
      <c r="AG80" s="68"/>
      <c r="AI80" s="68"/>
      <c r="AJ80" s="68"/>
      <c r="AK80" s="68"/>
      <c r="AL80" s="68"/>
      <c r="AM80" s="68"/>
      <c r="AN80" s="69">
        <f>YEAR(AT67+1)</f>
        <v>2027</v>
      </c>
      <c r="AO80" s="69">
        <f>MONTH(AT67+1)</f>
        <v>2</v>
      </c>
      <c r="AP80" s="71" t="e">
        <f>DAY(AT69)+1</f>
        <v>#VALUE!</v>
      </c>
      <c r="AQ80" s="70" t="e">
        <f>DATE(AN80,AO80,AP80)</f>
        <v>#VALUE!</v>
      </c>
      <c r="AR80" s="68"/>
      <c r="AS80" s="68"/>
      <c r="AU80" s="68"/>
      <c r="AV80" s="68"/>
      <c r="AW80" s="68"/>
      <c r="AZ80" s="68"/>
      <c r="BA80" s="69">
        <f>YEAR(BG67+1)</f>
        <v>2027</v>
      </c>
      <c r="BB80" s="69">
        <f>MONTH(BG67+1)</f>
        <v>4</v>
      </c>
      <c r="BC80" s="71" t="e">
        <f>DAY(BG69)+1</f>
        <v>#VALUE!</v>
      </c>
      <c r="BD80" s="70" t="e">
        <f>DATE(BA80,BB80,BC80)</f>
        <v>#VALUE!</v>
      </c>
      <c r="BE80" s="68"/>
      <c r="BF80" s="68"/>
      <c r="BH80" s="68"/>
      <c r="BI80" s="68"/>
      <c r="BJ80" s="68"/>
      <c r="BK80" s="68"/>
      <c r="BL80" s="68"/>
      <c r="BM80" s="69">
        <f>YEAR(BS67+1)</f>
        <v>2027</v>
      </c>
      <c r="BN80" s="69">
        <f>MONTH(BS67+1)</f>
        <v>6</v>
      </c>
      <c r="BO80" s="71" t="e">
        <f>DAY(BS69)+1</f>
        <v>#VALUE!</v>
      </c>
      <c r="BP80" s="70" t="e">
        <f>DATE(BM80,BN80,BO80)</f>
        <v>#VALUE!</v>
      </c>
      <c r="BQ80" s="68"/>
      <c r="BR80" s="68"/>
      <c r="BT80" s="68"/>
      <c r="BU80" s="68"/>
      <c r="BV80" s="68"/>
      <c r="BY80" s="68"/>
      <c r="BZ80" s="69">
        <f>YEAR(CF67+1)</f>
        <v>2027</v>
      </c>
      <c r="CA80" s="69">
        <f>MONTH(CF67+1)</f>
        <v>8</v>
      </c>
      <c r="CB80" s="71" t="e">
        <f>DAY(CF69)+1</f>
        <v>#VALUE!</v>
      </c>
      <c r="CC80" s="70" t="e">
        <f>DATE(BZ80,CA80,CB80)</f>
        <v>#VALUE!</v>
      </c>
      <c r="CD80" s="68"/>
      <c r="CE80" s="68"/>
      <c r="CG80" s="68"/>
      <c r="CH80" s="68"/>
      <c r="CI80" s="68"/>
      <c r="CJ80" s="68"/>
      <c r="CK80" s="68"/>
      <c r="CL80" s="69">
        <f>YEAR(CR67+1)</f>
        <v>2027</v>
      </c>
      <c r="CM80" s="69">
        <f>MONTH(CR67+1)</f>
        <v>9</v>
      </c>
      <c r="CN80" s="71" t="e">
        <f>DAY(CR69)+1</f>
        <v>#VALUE!</v>
      </c>
      <c r="CO80" s="70" t="e">
        <f>DATE(CL80,CM80,CN80)</f>
        <v>#VALUE!</v>
      </c>
      <c r="CP80" s="68"/>
      <c r="CQ80" s="68"/>
      <c r="CS80" s="68"/>
      <c r="CT80" s="68"/>
      <c r="CU80" s="68"/>
    </row>
    <row r="81" spans="2:99" s="73" customFormat="1" ht="13.5" hidden="1" customHeight="1" outlineLevel="1" x14ac:dyDescent="0.15">
      <c r="B81" s="72"/>
      <c r="C81" s="73">
        <f>I67+1</f>
        <v>46265</v>
      </c>
      <c r="D81" s="73">
        <f t="shared" ref="D81:I81" si="254">C81+1</f>
        <v>46266</v>
      </c>
      <c r="E81" s="73">
        <f t="shared" si="254"/>
        <v>46267</v>
      </c>
      <c r="F81" s="73">
        <f t="shared" si="254"/>
        <v>46268</v>
      </c>
      <c r="G81" s="73">
        <f t="shared" si="254"/>
        <v>46269</v>
      </c>
      <c r="H81" s="73">
        <f t="shared" si="254"/>
        <v>46270</v>
      </c>
      <c r="I81" s="73">
        <f t="shared" si="254"/>
        <v>46271</v>
      </c>
      <c r="J81" s="72"/>
      <c r="K81" s="72"/>
      <c r="L81" s="72"/>
      <c r="M81" s="72"/>
      <c r="N81" s="72"/>
      <c r="O81" s="73">
        <f>U67+1</f>
        <v>46321</v>
      </c>
      <c r="P81" s="73">
        <f t="shared" ref="P81:U81" si="255">O81+1</f>
        <v>46322</v>
      </c>
      <c r="Q81" s="73">
        <f t="shared" si="255"/>
        <v>46323</v>
      </c>
      <c r="R81" s="73">
        <f t="shared" si="255"/>
        <v>46324</v>
      </c>
      <c r="S81" s="73">
        <f t="shared" si="255"/>
        <v>46325</v>
      </c>
      <c r="T81" s="73">
        <f t="shared" si="255"/>
        <v>46326</v>
      </c>
      <c r="U81" s="73">
        <f t="shared" si="255"/>
        <v>46327</v>
      </c>
      <c r="V81" s="72"/>
      <c r="W81" s="72"/>
      <c r="X81" s="72"/>
      <c r="AA81" s="72"/>
      <c r="AB81" s="73">
        <f>AH67+1</f>
        <v>46377</v>
      </c>
      <c r="AC81" s="73">
        <f t="shared" ref="AC81:AH81" si="256">AB81+1</f>
        <v>46378</v>
      </c>
      <c r="AD81" s="73">
        <f t="shared" si="256"/>
        <v>46379</v>
      </c>
      <c r="AE81" s="73">
        <f t="shared" si="256"/>
        <v>46380</v>
      </c>
      <c r="AF81" s="73">
        <f t="shared" si="256"/>
        <v>46381</v>
      </c>
      <c r="AG81" s="73">
        <f t="shared" si="256"/>
        <v>46382</v>
      </c>
      <c r="AH81" s="73">
        <f t="shared" si="256"/>
        <v>46383</v>
      </c>
      <c r="AI81" s="72"/>
      <c r="AJ81" s="72"/>
      <c r="AK81" s="72"/>
      <c r="AL81" s="72"/>
      <c r="AM81" s="72"/>
      <c r="AN81" s="73">
        <f>AT67+1</f>
        <v>46433</v>
      </c>
      <c r="AO81" s="73">
        <f t="shared" ref="AO81:AT81" si="257">AN81+1</f>
        <v>46434</v>
      </c>
      <c r="AP81" s="73">
        <f t="shared" si="257"/>
        <v>46435</v>
      </c>
      <c r="AQ81" s="73">
        <f t="shared" si="257"/>
        <v>46436</v>
      </c>
      <c r="AR81" s="73">
        <f t="shared" si="257"/>
        <v>46437</v>
      </c>
      <c r="AS81" s="73">
        <f t="shared" si="257"/>
        <v>46438</v>
      </c>
      <c r="AT81" s="73">
        <f t="shared" si="257"/>
        <v>46439</v>
      </c>
      <c r="AU81" s="72"/>
      <c r="AV81" s="72"/>
      <c r="AW81" s="72"/>
      <c r="AZ81" s="72"/>
      <c r="BA81" s="73">
        <f>BG67+1</f>
        <v>46489</v>
      </c>
      <c r="BB81" s="73">
        <f t="shared" ref="BB81:BG81" si="258">BA81+1</f>
        <v>46490</v>
      </c>
      <c r="BC81" s="73">
        <f t="shared" si="258"/>
        <v>46491</v>
      </c>
      <c r="BD81" s="73">
        <f t="shared" si="258"/>
        <v>46492</v>
      </c>
      <c r="BE81" s="73">
        <f t="shared" si="258"/>
        <v>46493</v>
      </c>
      <c r="BF81" s="73">
        <f t="shared" si="258"/>
        <v>46494</v>
      </c>
      <c r="BG81" s="73">
        <f t="shared" si="258"/>
        <v>46495</v>
      </c>
      <c r="BH81" s="72"/>
      <c r="BI81" s="72"/>
      <c r="BJ81" s="72"/>
      <c r="BK81" s="72"/>
      <c r="BL81" s="72"/>
      <c r="BM81" s="73">
        <f>BS67+1</f>
        <v>46545</v>
      </c>
      <c r="BN81" s="73">
        <f t="shared" ref="BN81:BS81" si="259">BM81+1</f>
        <v>46546</v>
      </c>
      <c r="BO81" s="73">
        <f t="shared" si="259"/>
        <v>46547</v>
      </c>
      <c r="BP81" s="73">
        <f t="shared" si="259"/>
        <v>46548</v>
      </c>
      <c r="BQ81" s="73">
        <f t="shared" si="259"/>
        <v>46549</v>
      </c>
      <c r="BR81" s="73">
        <f t="shared" si="259"/>
        <v>46550</v>
      </c>
      <c r="BS81" s="73">
        <f t="shared" si="259"/>
        <v>46551</v>
      </c>
      <c r="BT81" s="72"/>
      <c r="BU81" s="72"/>
      <c r="BV81" s="72"/>
      <c r="BY81" s="72"/>
      <c r="BZ81" s="73">
        <f>CF67+1</f>
        <v>46601</v>
      </c>
      <c r="CA81" s="73">
        <f t="shared" ref="CA81" si="260">BZ81+1</f>
        <v>46602</v>
      </c>
      <c r="CB81" s="73">
        <f t="shared" ref="CB81" si="261">CA81+1</f>
        <v>46603</v>
      </c>
      <c r="CC81" s="73">
        <f t="shared" ref="CC81" si="262">CB81+1</f>
        <v>46604</v>
      </c>
      <c r="CD81" s="73">
        <f t="shared" ref="CD81" si="263">CC81+1</f>
        <v>46605</v>
      </c>
      <c r="CE81" s="73">
        <f t="shared" ref="CE81" si="264">CD81+1</f>
        <v>46606</v>
      </c>
      <c r="CF81" s="73">
        <f t="shared" ref="CF81" si="265">CE81+1</f>
        <v>46607</v>
      </c>
      <c r="CG81" s="72"/>
      <c r="CH81" s="72"/>
      <c r="CI81" s="72"/>
      <c r="CJ81" s="72"/>
      <c r="CK81" s="72"/>
      <c r="CL81" s="73">
        <f>CR67+1</f>
        <v>46657</v>
      </c>
      <c r="CM81" s="73">
        <f t="shared" ref="CM81" si="266">CL81+1</f>
        <v>46658</v>
      </c>
      <c r="CN81" s="73">
        <f t="shared" ref="CN81" si="267">CM81+1</f>
        <v>46659</v>
      </c>
      <c r="CO81" s="73">
        <f t="shared" ref="CO81" si="268">CN81+1</f>
        <v>46660</v>
      </c>
      <c r="CP81" s="73">
        <f t="shared" ref="CP81" si="269">CO81+1</f>
        <v>46661</v>
      </c>
      <c r="CQ81" s="73">
        <f t="shared" ref="CQ81" si="270">CP81+1</f>
        <v>46662</v>
      </c>
      <c r="CR81" s="73">
        <f t="shared" ref="CR81" si="271">CQ81+1</f>
        <v>46663</v>
      </c>
      <c r="CS81" s="72"/>
      <c r="CT81" s="72"/>
      <c r="CU81" s="72"/>
    </row>
    <row r="82" spans="2:99" ht="13.5" customHeight="1" collapsed="1" x14ac:dyDescent="0.15">
      <c r="B82" s="63" t="s">
        <v>19</v>
      </c>
      <c r="C82" s="98">
        <f>DATE($C80,$D80,1)</f>
        <v>46235</v>
      </c>
      <c r="D82" s="99"/>
      <c r="E82" s="99"/>
      <c r="F82" s="99"/>
      <c r="G82" s="99"/>
      <c r="H82" s="99"/>
      <c r="I82" s="99"/>
      <c r="J82" s="99"/>
      <c r="K82" s="100"/>
      <c r="L82" s="79"/>
      <c r="M82" s="9"/>
      <c r="N82" s="63" t="s">
        <v>19</v>
      </c>
      <c r="O82" s="98">
        <f>DATE($O80,$P80,1)</f>
        <v>46296</v>
      </c>
      <c r="P82" s="99"/>
      <c r="Q82" s="99"/>
      <c r="R82" s="99"/>
      <c r="S82" s="99"/>
      <c r="T82" s="99"/>
      <c r="U82" s="99"/>
      <c r="V82" s="99"/>
      <c r="W82" s="100"/>
      <c r="X82" s="79"/>
      <c r="AA82" s="63" t="s">
        <v>19</v>
      </c>
      <c r="AB82" s="98">
        <f>DATE($AB80,$AC80,1)</f>
        <v>46357</v>
      </c>
      <c r="AC82" s="99"/>
      <c r="AD82" s="99"/>
      <c r="AE82" s="99"/>
      <c r="AF82" s="99"/>
      <c r="AG82" s="99"/>
      <c r="AH82" s="99"/>
      <c r="AI82" s="99"/>
      <c r="AJ82" s="100"/>
      <c r="AK82" s="79"/>
      <c r="AL82" s="9"/>
      <c r="AM82" s="63" t="s">
        <v>19</v>
      </c>
      <c r="AN82" s="98">
        <f>DATE($AN80,$AO80,1)</f>
        <v>46419</v>
      </c>
      <c r="AO82" s="99"/>
      <c r="AP82" s="99"/>
      <c r="AQ82" s="99"/>
      <c r="AR82" s="99"/>
      <c r="AS82" s="99"/>
      <c r="AT82" s="99"/>
      <c r="AU82" s="99"/>
      <c r="AV82" s="100"/>
      <c r="AW82" s="79"/>
      <c r="AZ82" s="63" t="s">
        <v>19</v>
      </c>
      <c r="BA82" s="98">
        <f>DATE(BA80,BB80,1)</f>
        <v>46478</v>
      </c>
      <c r="BB82" s="99"/>
      <c r="BC82" s="99"/>
      <c r="BD82" s="99"/>
      <c r="BE82" s="99"/>
      <c r="BF82" s="99"/>
      <c r="BG82" s="99"/>
      <c r="BH82" s="99"/>
      <c r="BI82" s="100"/>
      <c r="BJ82" s="79"/>
      <c r="BK82" s="9"/>
      <c r="BL82" s="63" t="s">
        <v>19</v>
      </c>
      <c r="BM82" s="98">
        <f>DATE(BM80,BN80,1)</f>
        <v>46539</v>
      </c>
      <c r="BN82" s="99"/>
      <c r="BO82" s="99"/>
      <c r="BP82" s="99"/>
      <c r="BQ82" s="99"/>
      <c r="BR82" s="99"/>
      <c r="BS82" s="99"/>
      <c r="BT82" s="99"/>
      <c r="BU82" s="100"/>
      <c r="BV82" s="79"/>
      <c r="BY82" s="63" t="s">
        <v>19</v>
      </c>
      <c r="BZ82" s="98">
        <f>DATE(BZ80,CA80,1)</f>
        <v>46600</v>
      </c>
      <c r="CA82" s="99"/>
      <c r="CB82" s="99"/>
      <c r="CC82" s="99"/>
      <c r="CD82" s="99"/>
      <c r="CE82" s="99"/>
      <c r="CF82" s="99"/>
      <c r="CG82" s="99"/>
      <c r="CH82" s="100"/>
      <c r="CI82" s="79"/>
      <c r="CJ82" s="9"/>
      <c r="CK82" s="63" t="s">
        <v>19</v>
      </c>
      <c r="CL82" s="98">
        <f>DATE(CL80,CM80,1)</f>
        <v>46631</v>
      </c>
      <c r="CM82" s="99"/>
      <c r="CN82" s="99"/>
      <c r="CO82" s="99"/>
      <c r="CP82" s="99"/>
      <c r="CQ82" s="99"/>
      <c r="CR82" s="99"/>
      <c r="CS82" s="99"/>
      <c r="CT82" s="100"/>
      <c r="CU82" s="79"/>
    </row>
    <row r="83" spans="2:99" x14ac:dyDescent="0.15">
      <c r="B83" s="32" t="s">
        <v>20</v>
      </c>
      <c r="C83" s="28">
        <f>IF(I67&lt;$G$8,I69+1,"")</f>
        <v>46265</v>
      </c>
      <c r="D83" s="29">
        <f t="shared" ref="D83:I83" si="272">IF(C81&lt;$G$8,C83+1,"")</f>
        <v>46266</v>
      </c>
      <c r="E83" s="29">
        <f t="shared" si="272"/>
        <v>46267</v>
      </c>
      <c r="F83" s="29">
        <f t="shared" si="272"/>
        <v>46268</v>
      </c>
      <c r="G83" s="29">
        <f t="shared" si="272"/>
        <v>46269</v>
      </c>
      <c r="H83" s="29">
        <f t="shared" si="272"/>
        <v>46270</v>
      </c>
      <c r="I83" s="29">
        <f t="shared" si="272"/>
        <v>46271</v>
      </c>
      <c r="J83" s="30" t="s">
        <v>54</v>
      </c>
      <c r="K83" s="31">
        <f>+COUNTIFS(C84:I84,"土",C88:I88,"")+COUNTIFS(C84:I84,"日",C88:I88,"")+COUNTIFS(祝日,C81)+COUNTIFS(祝日,D81)+COUNTIFS(祝日,E81)+COUNTIFS(祝日,F81)+COUNTIFS(祝日,G81)</f>
        <v>2</v>
      </c>
      <c r="M83" s="9"/>
      <c r="N83" s="32" t="s">
        <v>20</v>
      </c>
      <c r="O83" s="28">
        <f>IF(U67&lt;$G$8,U69+1,"")</f>
        <v>46321</v>
      </c>
      <c r="P83" s="29">
        <f t="shared" ref="P83:U83" si="273">IF(O81&lt;$G$8,O83+1,"")</f>
        <v>46322</v>
      </c>
      <c r="Q83" s="29">
        <f t="shared" si="273"/>
        <v>46323</v>
      </c>
      <c r="R83" s="29">
        <f t="shared" si="273"/>
        <v>46324</v>
      </c>
      <c r="S83" s="29">
        <f t="shared" si="273"/>
        <v>46325</v>
      </c>
      <c r="T83" s="29">
        <f t="shared" si="273"/>
        <v>46326</v>
      </c>
      <c r="U83" s="29">
        <f t="shared" si="273"/>
        <v>46327</v>
      </c>
      <c r="V83" s="30" t="s">
        <v>54</v>
      </c>
      <c r="W83" s="31">
        <f>+COUNTIFS(O84:U84,"土",O88:U88,"")+COUNTIFS(O84:U84,"日",O88:U88,"")+COUNTIFS(祝日,O81)+COUNTIFS(祝日,P81)+COUNTIFS(祝日,Q81)+COUNTIFS(祝日,R81)+COUNTIFS(祝日,S81)</f>
        <v>2</v>
      </c>
      <c r="AA83" s="32" t="s">
        <v>20</v>
      </c>
      <c r="AB83" s="28">
        <f>IF(AH67&lt;$G$8,AH69+1,"")</f>
        <v>46377</v>
      </c>
      <c r="AC83" s="29">
        <f t="shared" ref="AC83:AH83" si="274">IF(AB81&lt;$G$8,AB83+1,"")</f>
        <v>46378</v>
      </c>
      <c r="AD83" s="29">
        <f t="shared" si="274"/>
        <v>46379</v>
      </c>
      <c r="AE83" s="29">
        <f t="shared" si="274"/>
        <v>46380</v>
      </c>
      <c r="AF83" s="29">
        <f t="shared" si="274"/>
        <v>46381</v>
      </c>
      <c r="AG83" s="29">
        <f t="shared" si="274"/>
        <v>46382</v>
      </c>
      <c r="AH83" s="29">
        <f t="shared" si="274"/>
        <v>46383</v>
      </c>
      <c r="AI83" s="30" t="s">
        <v>54</v>
      </c>
      <c r="AJ83" s="31">
        <f>+COUNTIFS(AB84:AH84,"土",AB88:AH88,"")+COUNTIFS(AB84:AH84,"日",AB88:AH88,"")+COUNTIFS(祝日,AB81)+COUNTIFS(祝日,AC81)+COUNTIFS(祝日,AD81)+COUNTIFS(祝日,AE81)+COUNTIFS(祝日,AF81)</f>
        <v>2</v>
      </c>
      <c r="AL83" s="9"/>
      <c r="AM83" s="32" t="s">
        <v>20</v>
      </c>
      <c r="AN83" s="28" t="str">
        <f>IF(AT67&lt;$G$8,AT69+1,"")</f>
        <v/>
      </c>
      <c r="AO83" s="29" t="str">
        <f t="shared" ref="AO83:AT83" si="275">IF(AN81&lt;$G$8,AN83+1,"")</f>
        <v/>
      </c>
      <c r="AP83" s="29" t="str">
        <f t="shared" si="275"/>
        <v/>
      </c>
      <c r="AQ83" s="29" t="str">
        <f t="shared" si="275"/>
        <v/>
      </c>
      <c r="AR83" s="29" t="str">
        <f t="shared" si="275"/>
        <v/>
      </c>
      <c r="AS83" s="29" t="str">
        <f t="shared" si="275"/>
        <v/>
      </c>
      <c r="AT83" s="29" t="str">
        <f t="shared" si="275"/>
        <v/>
      </c>
      <c r="AU83" s="30" t="s">
        <v>54</v>
      </c>
      <c r="AV83" s="31">
        <f>+COUNTIFS(AN84:AT84,"土",AN88:AT88,"")+COUNTIFS(AN84:AT84,"日",AN88:AT88,"")+COUNTIFS(祝日,AN81)+COUNTIFS(祝日,AO81)+COUNTIFS(祝日,AP81)+COUNTIFS(祝日,AQ81)+COUNTIFS(祝日,AR81)</f>
        <v>0</v>
      </c>
      <c r="AZ83" s="32" t="s">
        <v>20</v>
      </c>
      <c r="BA83" s="28" t="str">
        <f>IF(BG67&lt;$G$8,BG69+1,"")</f>
        <v/>
      </c>
      <c r="BB83" s="29" t="str">
        <f t="shared" ref="BB83:BG83" si="276">IF(BA81&lt;$G$8,BA83+1,"")</f>
        <v/>
      </c>
      <c r="BC83" s="29" t="str">
        <f t="shared" si="276"/>
        <v/>
      </c>
      <c r="BD83" s="29" t="str">
        <f t="shared" si="276"/>
        <v/>
      </c>
      <c r="BE83" s="29" t="str">
        <f t="shared" si="276"/>
        <v/>
      </c>
      <c r="BF83" s="29" t="str">
        <f t="shared" si="276"/>
        <v/>
      </c>
      <c r="BG83" s="29" t="str">
        <f t="shared" si="276"/>
        <v/>
      </c>
      <c r="BH83" s="30" t="s">
        <v>54</v>
      </c>
      <c r="BI83" s="31">
        <f>+COUNTIFS(BA84:BG84,"土",BA88:BG88,"")+COUNTIFS(BA84:BG84,"日",BA88:BG88,"")+COUNTIFS(祝日,BA81)+COUNTIFS(祝日,BB81)+COUNTIFS(祝日,BC81)+COUNTIFS(祝日,BD81)+COUNTIFS(祝日,BE81)</f>
        <v>0</v>
      </c>
      <c r="BK83" s="9"/>
      <c r="BL83" s="32" t="s">
        <v>20</v>
      </c>
      <c r="BM83" s="28" t="str">
        <f>IF(BS67&lt;$G$8,BS69+1,"")</f>
        <v/>
      </c>
      <c r="BN83" s="29" t="str">
        <f t="shared" ref="BN83:BS83" si="277">IF(BM81&lt;$G$8,BM83+1,"")</f>
        <v/>
      </c>
      <c r="BO83" s="29" t="str">
        <f t="shared" si="277"/>
        <v/>
      </c>
      <c r="BP83" s="29" t="str">
        <f t="shared" si="277"/>
        <v/>
      </c>
      <c r="BQ83" s="29" t="str">
        <f t="shared" si="277"/>
        <v/>
      </c>
      <c r="BR83" s="29" t="str">
        <f t="shared" si="277"/>
        <v/>
      </c>
      <c r="BS83" s="29" t="str">
        <f t="shared" si="277"/>
        <v/>
      </c>
      <c r="BT83" s="30" t="s">
        <v>54</v>
      </c>
      <c r="BU83" s="31">
        <f>+COUNTIFS(BM84:BS84,"土",BM88:BS88,"")+COUNTIFS(BM84:BS84,"日",BM88:BS88,"")+COUNTIFS(祝日,BM81)+COUNTIFS(祝日,BN81)+COUNTIFS(祝日,BO81)+COUNTIFS(祝日,BP81)+COUNTIFS(祝日,BQ81)</f>
        <v>0</v>
      </c>
      <c r="BY83" s="32" t="s">
        <v>20</v>
      </c>
      <c r="BZ83" s="28" t="str">
        <f>IF(CF67&lt;$G$8,CF69+1,"")</f>
        <v/>
      </c>
      <c r="CA83" s="29" t="str">
        <f t="shared" ref="CA83" si="278">IF(BZ81&lt;$G$8,BZ83+1,"")</f>
        <v/>
      </c>
      <c r="CB83" s="29" t="str">
        <f t="shared" ref="CB83" si="279">IF(CA81&lt;$G$8,CA83+1,"")</f>
        <v/>
      </c>
      <c r="CC83" s="29" t="str">
        <f t="shared" ref="CC83" si="280">IF(CB81&lt;$G$8,CB83+1,"")</f>
        <v/>
      </c>
      <c r="CD83" s="29" t="str">
        <f t="shared" ref="CD83" si="281">IF(CC81&lt;$G$8,CC83+1,"")</f>
        <v/>
      </c>
      <c r="CE83" s="29" t="str">
        <f t="shared" ref="CE83" si="282">IF(CD81&lt;$G$8,CD83+1,"")</f>
        <v/>
      </c>
      <c r="CF83" s="29" t="str">
        <f t="shared" ref="CF83" si="283">IF(CE81&lt;$G$8,CE83+1,"")</f>
        <v/>
      </c>
      <c r="CG83" s="30" t="s">
        <v>54</v>
      </c>
      <c r="CH83" s="31">
        <f>+COUNTIFS(BZ84:CF84,"土",BZ88:CF88,"")+COUNTIFS(BZ84:CF84,"日",BZ88:CF88,"")+COUNTIFS(祝日,BZ81)+COUNTIFS(祝日,CA81)+COUNTIFS(祝日,CB81)+COUNTIFS(祝日,CC81)+COUNTIFS(祝日,CD81)</f>
        <v>0</v>
      </c>
      <c r="CJ83" s="9"/>
      <c r="CK83" s="32" t="s">
        <v>20</v>
      </c>
      <c r="CL83" s="28" t="str">
        <f>IF(CR67&lt;$G$8,CR69+1,"")</f>
        <v/>
      </c>
      <c r="CM83" s="29" t="str">
        <f t="shared" ref="CM83" si="284">IF(CL81&lt;$G$8,CL83+1,"")</f>
        <v/>
      </c>
      <c r="CN83" s="29" t="str">
        <f t="shared" ref="CN83" si="285">IF(CM81&lt;$G$8,CM83+1,"")</f>
        <v/>
      </c>
      <c r="CO83" s="29" t="str">
        <f t="shared" ref="CO83" si="286">IF(CN81&lt;$G$8,CN83+1,"")</f>
        <v/>
      </c>
      <c r="CP83" s="29" t="str">
        <f t="shared" ref="CP83" si="287">IF(CO81&lt;$G$8,CO83+1,"")</f>
        <v/>
      </c>
      <c r="CQ83" s="29" t="str">
        <f t="shared" ref="CQ83" si="288">IF(CP81&lt;$G$8,CP83+1,"")</f>
        <v/>
      </c>
      <c r="CR83" s="29" t="str">
        <f t="shared" ref="CR83" si="289">IF(CQ81&lt;$G$8,CQ83+1,"")</f>
        <v/>
      </c>
      <c r="CS83" s="30" t="s">
        <v>54</v>
      </c>
      <c r="CT83" s="31">
        <f>+COUNTIFS(CL84:CR84,"土",CL88:CR88,"")+COUNTIFS(CL84:CR84,"日",CL88:CR88,"")+COUNTIFS(祝日,CL81)+COUNTIFS(祝日,CM81)+COUNTIFS(祝日,CN81)+COUNTIFS(祝日,CO81)+COUNTIFS(祝日,CP81)</f>
        <v>0</v>
      </c>
    </row>
    <row r="84" spans="2:99" x14ac:dyDescent="0.15">
      <c r="B84" s="32" t="s">
        <v>5</v>
      </c>
      <c r="C84" s="33" t="str">
        <f>IF(C83="","","月")</f>
        <v>月</v>
      </c>
      <c r="D84" s="33" t="str">
        <f>IF(D83="","","火")</f>
        <v>火</v>
      </c>
      <c r="E84" s="33" t="str">
        <f>IF(E83="","","水")</f>
        <v>水</v>
      </c>
      <c r="F84" s="33" t="str">
        <f>IF(F83="","","木")</f>
        <v>木</v>
      </c>
      <c r="G84" s="33" t="str">
        <f>IF(G83="","","金")</f>
        <v>金</v>
      </c>
      <c r="H84" s="33" t="str">
        <f>IF(H83="","","土")</f>
        <v>土</v>
      </c>
      <c r="I84" s="33" t="str">
        <f>IF(I83="","","日")</f>
        <v>日</v>
      </c>
      <c r="J84" s="30" t="s">
        <v>16</v>
      </c>
      <c r="K84" s="31">
        <f>+COUNTIF(C88:I88,"夏休")+COUNTIF(C88:I88,"冬休")+COUNTIF(C88:I88,"中止")</f>
        <v>0</v>
      </c>
      <c r="L84" s="7">
        <f>+COUNTIF(H88:I88,"夏休")+COUNTIF(H88:I88,"冬休")+COUNTIF(H88:I88,"中止")</f>
        <v>0</v>
      </c>
      <c r="M84" s="9"/>
      <c r="N84" s="32" t="s">
        <v>5</v>
      </c>
      <c r="O84" s="33" t="str">
        <f>IF(O83="","","月")</f>
        <v>月</v>
      </c>
      <c r="P84" s="33" t="str">
        <f>IF(P83="","","火")</f>
        <v>火</v>
      </c>
      <c r="Q84" s="33" t="str">
        <f>IF(Q83="","","水")</f>
        <v>水</v>
      </c>
      <c r="R84" s="33" t="str">
        <f>IF(R83="","","木")</f>
        <v>木</v>
      </c>
      <c r="S84" s="33" t="str">
        <f>IF(S83="","","金")</f>
        <v>金</v>
      </c>
      <c r="T84" s="33" t="str">
        <f>IF(T83="","","土")</f>
        <v>土</v>
      </c>
      <c r="U84" s="33" t="str">
        <f>IF(U83="","","日")</f>
        <v>日</v>
      </c>
      <c r="V84" s="30" t="s">
        <v>16</v>
      </c>
      <c r="W84" s="31">
        <f>+COUNTIF(O88:U88,"夏休")+COUNTIF(O88:U88,"冬休")+COUNTIF(O88:U88,"中止")</f>
        <v>0</v>
      </c>
      <c r="X84" s="7">
        <f>+COUNTIF(T88:U88,"夏休")+COUNTIF(T88:U88,"冬休")+COUNTIF(T88:U88,"中止")</f>
        <v>0</v>
      </c>
      <c r="AA84" s="32" t="s">
        <v>5</v>
      </c>
      <c r="AB84" s="33" t="str">
        <f>IF(AB83="","","月")</f>
        <v>月</v>
      </c>
      <c r="AC84" s="33" t="str">
        <f>IF(AC83="","","火")</f>
        <v>火</v>
      </c>
      <c r="AD84" s="33" t="str">
        <f>IF(AD83="","","水")</f>
        <v>水</v>
      </c>
      <c r="AE84" s="33" t="str">
        <f>IF(AE83="","","木")</f>
        <v>木</v>
      </c>
      <c r="AF84" s="33" t="str">
        <f>IF(AF83="","","金")</f>
        <v>金</v>
      </c>
      <c r="AG84" s="33" t="str">
        <f>IF(AG83="","","土")</f>
        <v>土</v>
      </c>
      <c r="AH84" s="33" t="str">
        <f>IF(AH83="","","日")</f>
        <v>日</v>
      </c>
      <c r="AI84" s="30" t="s">
        <v>16</v>
      </c>
      <c r="AJ84" s="31">
        <f>+COUNTIF(AB88:AH88,"夏休")+COUNTIF(AB88:AH88,"冬休")+COUNTIF(AB88:AH88,"中止")</f>
        <v>0</v>
      </c>
      <c r="AK84" s="7">
        <f>+COUNTIF(AG88:AH88,"夏休")+COUNTIF(AG88:AH88,"冬休")+COUNTIF(AG88:AH88,"中止")</f>
        <v>0</v>
      </c>
      <c r="AL84" s="9"/>
      <c r="AM84" s="32" t="s">
        <v>5</v>
      </c>
      <c r="AN84" s="33" t="str">
        <f>IF(AN83="","","月")</f>
        <v/>
      </c>
      <c r="AO84" s="33" t="str">
        <f>IF(AO83="","","火")</f>
        <v/>
      </c>
      <c r="AP84" s="33" t="str">
        <f>IF(AP83="","","水")</f>
        <v/>
      </c>
      <c r="AQ84" s="33" t="str">
        <f>IF(AQ83="","","木")</f>
        <v/>
      </c>
      <c r="AR84" s="33" t="str">
        <f>IF(AR83="","","金")</f>
        <v/>
      </c>
      <c r="AS84" s="33" t="str">
        <f>IF(AS83="","","土")</f>
        <v/>
      </c>
      <c r="AT84" s="33" t="str">
        <f>IF(AT83="","","日")</f>
        <v/>
      </c>
      <c r="AU84" s="30" t="s">
        <v>16</v>
      </c>
      <c r="AV84" s="31">
        <f>+COUNTIF(AN88:AT88,"夏休")+COUNTIF(AN88:AT88,"冬休")+COUNTIF(AN88:AT88,"中止")</f>
        <v>0</v>
      </c>
      <c r="AW84" s="7">
        <f>+COUNTIF(AS88:AT88,"夏休")+COUNTIF(AS88:AT88,"冬休")+COUNTIF(AS88:AT88,"中止")</f>
        <v>0</v>
      </c>
      <c r="AZ84" s="32" t="s">
        <v>5</v>
      </c>
      <c r="BA84" s="33" t="str">
        <f>IF(BA83="","","月")</f>
        <v/>
      </c>
      <c r="BB84" s="33" t="str">
        <f>IF(BB83="","","火")</f>
        <v/>
      </c>
      <c r="BC84" s="33" t="str">
        <f>IF(BC83="","","水")</f>
        <v/>
      </c>
      <c r="BD84" s="33" t="str">
        <f>IF(BD83="","","木")</f>
        <v/>
      </c>
      <c r="BE84" s="33" t="str">
        <f>IF(BE83="","","金")</f>
        <v/>
      </c>
      <c r="BF84" s="33" t="str">
        <f>IF(BF83="","","土")</f>
        <v/>
      </c>
      <c r="BG84" s="33" t="str">
        <f>IF(BG83="","","日")</f>
        <v/>
      </c>
      <c r="BH84" s="30" t="s">
        <v>16</v>
      </c>
      <c r="BI84" s="31">
        <f>+COUNTIF(BA88:BG88,"夏休")+COUNTIF(BA88:BG88,"冬休")+COUNTIF(BA88:BG88,"中止")</f>
        <v>0</v>
      </c>
      <c r="BJ84" s="7">
        <f>+COUNTIF(BF88:BG88,"夏休")+COUNTIF(BF88:BG88,"冬休")+COUNTIF(BF88:BG88,"中止")</f>
        <v>0</v>
      </c>
      <c r="BK84" s="9"/>
      <c r="BL84" s="32" t="s">
        <v>5</v>
      </c>
      <c r="BM84" s="33" t="str">
        <f>IF(BM83="","","月")</f>
        <v/>
      </c>
      <c r="BN84" s="33" t="str">
        <f>IF(BN83="","","火")</f>
        <v/>
      </c>
      <c r="BO84" s="33" t="str">
        <f>IF(BO83="","","水")</f>
        <v/>
      </c>
      <c r="BP84" s="33" t="str">
        <f>IF(BP83="","","木")</f>
        <v/>
      </c>
      <c r="BQ84" s="33" t="str">
        <f>IF(BQ83="","","金")</f>
        <v/>
      </c>
      <c r="BR84" s="33" t="str">
        <f>IF(BR83="","","土")</f>
        <v/>
      </c>
      <c r="BS84" s="33" t="str">
        <f>IF(BS83="","","日")</f>
        <v/>
      </c>
      <c r="BT84" s="30" t="s">
        <v>16</v>
      </c>
      <c r="BU84" s="31">
        <f>+COUNTIF(BM88:BS88,"夏休")+COUNTIF(BM88:BS88,"冬休")+COUNTIF(BM88:BS88,"中止")</f>
        <v>0</v>
      </c>
      <c r="BV84" s="7">
        <f>+COUNTIF(BR88:BS88,"夏休")+COUNTIF(BR88:BS88,"冬休")+COUNTIF(BR88:BS88,"中止")</f>
        <v>0</v>
      </c>
      <c r="BY84" s="32" t="s">
        <v>5</v>
      </c>
      <c r="BZ84" s="33" t="str">
        <f>IF(BZ83="","","月")</f>
        <v/>
      </c>
      <c r="CA84" s="33" t="str">
        <f>IF(CA83="","","火")</f>
        <v/>
      </c>
      <c r="CB84" s="33" t="str">
        <f>IF(CB83="","","水")</f>
        <v/>
      </c>
      <c r="CC84" s="33" t="str">
        <f>IF(CC83="","","木")</f>
        <v/>
      </c>
      <c r="CD84" s="33" t="str">
        <f>IF(CD83="","","金")</f>
        <v/>
      </c>
      <c r="CE84" s="33" t="str">
        <f>IF(CE83="","","土")</f>
        <v/>
      </c>
      <c r="CF84" s="33" t="str">
        <f>IF(CF83="","","日")</f>
        <v/>
      </c>
      <c r="CG84" s="30" t="s">
        <v>16</v>
      </c>
      <c r="CH84" s="31">
        <f>+COUNTIF(BZ88:CF88,"夏休")+COUNTIF(BZ88:CF88,"冬休")+COUNTIF(BZ88:CF88,"中止")</f>
        <v>0</v>
      </c>
      <c r="CI84" s="7">
        <f>+COUNTIF(CE88:CF88,"夏休")+COUNTIF(CE88:CF88,"冬休")+COUNTIF(CE88:CF88,"中止")</f>
        <v>0</v>
      </c>
      <c r="CJ84" s="9"/>
      <c r="CK84" s="32" t="s">
        <v>5</v>
      </c>
      <c r="CL84" s="33" t="str">
        <f>IF(CL83="","","月")</f>
        <v/>
      </c>
      <c r="CM84" s="33" t="str">
        <f>IF(CM83="","","火")</f>
        <v/>
      </c>
      <c r="CN84" s="33" t="str">
        <f>IF(CN83="","","水")</f>
        <v/>
      </c>
      <c r="CO84" s="33" t="str">
        <f>IF(CO83="","","木")</f>
        <v/>
      </c>
      <c r="CP84" s="33" t="str">
        <f>IF(CP83="","","金")</f>
        <v/>
      </c>
      <c r="CQ84" s="33" t="str">
        <f>IF(CQ83="","","土")</f>
        <v/>
      </c>
      <c r="CR84" s="33" t="str">
        <f>IF(CR83="","","日")</f>
        <v/>
      </c>
      <c r="CS84" s="30" t="s">
        <v>16</v>
      </c>
      <c r="CT84" s="31">
        <f>+COUNTIF(CL88:CR88,"夏休")+COUNTIF(CL88:CR88,"冬休")+COUNTIF(CL88:CR88,"中止")</f>
        <v>0</v>
      </c>
      <c r="CU84" s="7">
        <f>+COUNTIF(CQ88:CR88,"夏休")+COUNTIF(CQ88:CR88,"冬休")+COUNTIF(CQ88:CR88,"中止")</f>
        <v>0</v>
      </c>
    </row>
    <row r="85" spans="2:99" ht="13.5" customHeight="1" x14ac:dyDescent="0.15">
      <c r="B85" s="104" t="s">
        <v>8</v>
      </c>
      <c r="C85" s="107"/>
      <c r="D85" s="101"/>
      <c r="E85" s="101"/>
      <c r="F85" s="101"/>
      <c r="G85" s="101"/>
      <c r="H85" s="101"/>
      <c r="I85" s="101"/>
      <c r="J85" s="34" t="s">
        <v>2</v>
      </c>
      <c r="K85" s="74">
        <f>COUNT(C83:I83)-K84</f>
        <v>7</v>
      </c>
      <c r="L85" s="80"/>
      <c r="M85" s="9"/>
      <c r="N85" s="104" t="s">
        <v>8</v>
      </c>
      <c r="O85" s="107"/>
      <c r="P85" s="101"/>
      <c r="Q85" s="101"/>
      <c r="R85" s="101"/>
      <c r="S85" s="101"/>
      <c r="T85" s="101"/>
      <c r="U85" s="101"/>
      <c r="V85" s="34" t="s">
        <v>2</v>
      </c>
      <c r="W85" s="74">
        <f>COUNT(O83:U83)-W84</f>
        <v>7</v>
      </c>
      <c r="X85" s="80"/>
      <c r="AA85" s="104" t="s">
        <v>8</v>
      </c>
      <c r="AB85" s="107"/>
      <c r="AC85" s="101"/>
      <c r="AD85" s="101"/>
      <c r="AE85" s="101"/>
      <c r="AF85" s="101"/>
      <c r="AG85" s="101"/>
      <c r="AH85" s="101"/>
      <c r="AI85" s="34" t="s">
        <v>2</v>
      </c>
      <c r="AJ85" s="74">
        <f>COUNT(AB83:AH83)-AJ84</f>
        <v>7</v>
      </c>
      <c r="AK85" s="80"/>
      <c r="AL85" s="9"/>
      <c r="AM85" s="104" t="s">
        <v>8</v>
      </c>
      <c r="AN85" s="107"/>
      <c r="AO85" s="101"/>
      <c r="AP85" s="101"/>
      <c r="AQ85" s="101"/>
      <c r="AR85" s="101"/>
      <c r="AS85" s="101"/>
      <c r="AT85" s="101"/>
      <c r="AU85" s="34" t="s">
        <v>2</v>
      </c>
      <c r="AV85" s="74">
        <f>COUNT(AN83:AT83)-AV84</f>
        <v>0</v>
      </c>
      <c r="AW85" s="80"/>
      <c r="AZ85" s="104" t="s">
        <v>8</v>
      </c>
      <c r="BA85" s="107"/>
      <c r="BB85" s="101"/>
      <c r="BC85" s="101"/>
      <c r="BD85" s="101"/>
      <c r="BE85" s="101"/>
      <c r="BF85" s="101"/>
      <c r="BG85" s="101"/>
      <c r="BH85" s="34" t="s">
        <v>2</v>
      </c>
      <c r="BI85" s="74">
        <f>COUNT(BA83:BG83)-BI84</f>
        <v>0</v>
      </c>
      <c r="BJ85" s="80"/>
      <c r="BK85" s="9"/>
      <c r="BL85" s="104" t="s">
        <v>8</v>
      </c>
      <c r="BM85" s="107"/>
      <c r="BN85" s="101"/>
      <c r="BO85" s="101"/>
      <c r="BP85" s="101"/>
      <c r="BQ85" s="101"/>
      <c r="BR85" s="101"/>
      <c r="BS85" s="101"/>
      <c r="BT85" s="34" t="s">
        <v>2</v>
      </c>
      <c r="BU85" s="74">
        <f>COUNT(BM83:BS83)-BU84</f>
        <v>0</v>
      </c>
      <c r="BV85" s="80"/>
      <c r="BY85" s="104" t="s">
        <v>8</v>
      </c>
      <c r="BZ85" s="107"/>
      <c r="CA85" s="101"/>
      <c r="CB85" s="101"/>
      <c r="CC85" s="101"/>
      <c r="CD85" s="101"/>
      <c r="CE85" s="101"/>
      <c r="CF85" s="101"/>
      <c r="CG85" s="34" t="s">
        <v>2</v>
      </c>
      <c r="CH85" s="74">
        <f>COUNT(BZ83:CF83)-CH84</f>
        <v>0</v>
      </c>
      <c r="CI85" s="80"/>
      <c r="CJ85" s="9"/>
      <c r="CK85" s="104" t="s">
        <v>8</v>
      </c>
      <c r="CL85" s="107"/>
      <c r="CM85" s="101"/>
      <c r="CN85" s="101"/>
      <c r="CO85" s="101"/>
      <c r="CP85" s="101"/>
      <c r="CQ85" s="101"/>
      <c r="CR85" s="101"/>
      <c r="CS85" s="34" t="s">
        <v>2</v>
      </c>
      <c r="CT85" s="74">
        <f>COUNT(CL83:CR83)-CT84</f>
        <v>0</v>
      </c>
      <c r="CU85" s="80"/>
    </row>
    <row r="86" spans="2:99" ht="13.5" customHeight="1" x14ac:dyDescent="0.15">
      <c r="B86" s="105"/>
      <c r="C86" s="108"/>
      <c r="D86" s="102"/>
      <c r="E86" s="102"/>
      <c r="F86" s="102"/>
      <c r="G86" s="102"/>
      <c r="H86" s="102"/>
      <c r="I86" s="102"/>
      <c r="J86" s="34" t="s">
        <v>6</v>
      </c>
      <c r="K86" s="36">
        <f>+COUNTIF(C89:I89,"休")</f>
        <v>0</v>
      </c>
      <c r="M86" s="37"/>
      <c r="N86" s="105"/>
      <c r="O86" s="108"/>
      <c r="P86" s="102"/>
      <c r="Q86" s="102"/>
      <c r="R86" s="102"/>
      <c r="S86" s="102"/>
      <c r="T86" s="102"/>
      <c r="U86" s="102"/>
      <c r="V86" s="34" t="s">
        <v>6</v>
      </c>
      <c r="W86" s="36">
        <f>+COUNTIF(O89:U89,"休")</f>
        <v>0</v>
      </c>
      <c r="AA86" s="105"/>
      <c r="AB86" s="108"/>
      <c r="AC86" s="102"/>
      <c r="AD86" s="102"/>
      <c r="AE86" s="102"/>
      <c r="AF86" s="102"/>
      <c r="AG86" s="102"/>
      <c r="AH86" s="102"/>
      <c r="AI86" s="34" t="s">
        <v>6</v>
      </c>
      <c r="AJ86" s="36">
        <f>+COUNTIF(AB89:AH89,"休")</f>
        <v>0</v>
      </c>
      <c r="AL86" s="37"/>
      <c r="AM86" s="105"/>
      <c r="AN86" s="108"/>
      <c r="AO86" s="102"/>
      <c r="AP86" s="102"/>
      <c r="AQ86" s="102"/>
      <c r="AR86" s="102"/>
      <c r="AS86" s="102"/>
      <c r="AT86" s="102"/>
      <c r="AU86" s="34" t="s">
        <v>6</v>
      </c>
      <c r="AV86" s="36">
        <f>+COUNTIF(AN89:AT89,"休")</f>
        <v>0</v>
      </c>
      <c r="AZ86" s="105"/>
      <c r="BA86" s="108"/>
      <c r="BB86" s="102"/>
      <c r="BC86" s="102"/>
      <c r="BD86" s="102"/>
      <c r="BE86" s="102"/>
      <c r="BF86" s="102"/>
      <c r="BG86" s="102"/>
      <c r="BH86" s="34" t="s">
        <v>6</v>
      </c>
      <c r="BI86" s="36">
        <f>+COUNTIF(BA89:BG89,"休")</f>
        <v>0</v>
      </c>
      <c r="BK86" s="37"/>
      <c r="BL86" s="105"/>
      <c r="BM86" s="108"/>
      <c r="BN86" s="102"/>
      <c r="BO86" s="102"/>
      <c r="BP86" s="102"/>
      <c r="BQ86" s="102"/>
      <c r="BR86" s="102"/>
      <c r="BS86" s="102"/>
      <c r="BT86" s="34" t="s">
        <v>6</v>
      </c>
      <c r="BU86" s="36">
        <f>+COUNTIF(BM89:BS89,"休")</f>
        <v>0</v>
      </c>
      <c r="BY86" s="105"/>
      <c r="BZ86" s="108"/>
      <c r="CA86" s="102"/>
      <c r="CB86" s="102"/>
      <c r="CC86" s="102"/>
      <c r="CD86" s="102"/>
      <c r="CE86" s="102"/>
      <c r="CF86" s="102"/>
      <c r="CG86" s="34" t="s">
        <v>6</v>
      </c>
      <c r="CH86" s="36">
        <f>+COUNTIF(BZ89:CF89,"休")</f>
        <v>0</v>
      </c>
      <c r="CJ86" s="37"/>
      <c r="CK86" s="105"/>
      <c r="CL86" s="108"/>
      <c r="CM86" s="102"/>
      <c r="CN86" s="102"/>
      <c r="CO86" s="102"/>
      <c r="CP86" s="102"/>
      <c r="CQ86" s="102"/>
      <c r="CR86" s="102"/>
      <c r="CS86" s="34" t="s">
        <v>6</v>
      </c>
      <c r="CT86" s="36">
        <f>+COUNTIF(CL89:CR89,"休")</f>
        <v>0</v>
      </c>
    </row>
    <row r="87" spans="2:99" ht="13.5" customHeight="1" x14ac:dyDescent="0.15">
      <c r="B87" s="106"/>
      <c r="C87" s="109"/>
      <c r="D87" s="103"/>
      <c r="E87" s="103"/>
      <c r="F87" s="103"/>
      <c r="G87" s="103"/>
      <c r="H87" s="103"/>
      <c r="I87" s="103"/>
      <c r="J87" s="34" t="s">
        <v>9</v>
      </c>
      <c r="K87" s="38">
        <f>+K86/K85</f>
        <v>0</v>
      </c>
      <c r="L87" s="52"/>
      <c r="M87" s="9"/>
      <c r="N87" s="106"/>
      <c r="O87" s="109"/>
      <c r="P87" s="103"/>
      <c r="Q87" s="103"/>
      <c r="R87" s="103"/>
      <c r="S87" s="103"/>
      <c r="T87" s="103"/>
      <c r="U87" s="103"/>
      <c r="V87" s="34" t="s">
        <v>9</v>
      </c>
      <c r="W87" s="38">
        <f>+W86/W85</f>
        <v>0</v>
      </c>
      <c r="X87" s="52"/>
      <c r="AA87" s="106"/>
      <c r="AB87" s="109"/>
      <c r="AC87" s="103"/>
      <c r="AD87" s="103"/>
      <c r="AE87" s="103"/>
      <c r="AF87" s="103"/>
      <c r="AG87" s="103"/>
      <c r="AH87" s="103"/>
      <c r="AI87" s="34" t="s">
        <v>9</v>
      </c>
      <c r="AJ87" s="38">
        <f>+AJ86/AJ85</f>
        <v>0</v>
      </c>
      <c r="AK87" s="52"/>
      <c r="AL87" s="9"/>
      <c r="AM87" s="106"/>
      <c r="AN87" s="109"/>
      <c r="AO87" s="103"/>
      <c r="AP87" s="103"/>
      <c r="AQ87" s="103"/>
      <c r="AR87" s="103"/>
      <c r="AS87" s="103"/>
      <c r="AT87" s="103"/>
      <c r="AU87" s="34" t="s">
        <v>9</v>
      </c>
      <c r="AV87" s="38" t="e">
        <f>+AV86/AV85</f>
        <v>#DIV/0!</v>
      </c>
      <c r="AW87" s="52"/>
      <c r="AZ87" s="106"/>
      <c r="BA87" s="109"/>
      <c r="BB87" s="103"/>
      <c r="BC87" s="103"/>
      <c r="BD87" s="103"/>
      <c r="BE87" s="103"/>
      <c r="BF87" s="103"/>
      <c r="BG87" s="103"/>
      <c r="BH87" s="34" t="s">
        <v>9</v>
      </c>
      <c r="BI87" s="38" t="e">
        <f>+BI86/BI85</f>
        <v>#DIV/0!</v>
      </c>
      <c r="BJ87" s="52"/>
      <c r="BK87" s="9"/>
      <c r="BL87" s="106"/>
      <c r="BM87" s="109"/>
      <c r="BN87" s="103"/>
      <c r="BO87" s="103"/>
      <c r="BP87" s="103"/>
      <c r="BQ87" s="103"/>
      <c r="BR87" s="103"/>
      <c r="BS87" s="103"/>
      <c r="BT87" s="34" t="s">
        <v>9</v>
      </c>
      <c r="BU87" s="38" t="e">
        <f>+BU86/BU85</f>
        <v>#DIV/0!</v>
      </c>
      <c r="BV87" s="52"/>
      <c r="BY87" s="106"/>
      <c r="BZ87" s="109"/>
      <c r="CA87" s="103"/>
      <c r="CB87" s="103"/>
      <c r="CC87" s="103"/>
      <c r="CD87" s="103"/>
      <c r="CE87" s="103"/>
      <c r="CF87" s="103"/>
      <c r="CG87" s="34" t="s">
        <v>9</v>
      </c>
      <c r="CH87" s="38" t="e">
        <f>+CH86/CH85</f>
        <v>#DIV/0!</v>
      </c>
      <c r="CI87" s="52"/>
      <c r="CJ87" s="9"/>
      <c r="CK87" s="106"/>
      <c r="CL87" s="109"/>
      <c r="CM87" s="103"/>
      <c r="CN87" s="103"/>
      <c r="CO87" s="103"/>
      <c r="CP87" s="103"/>
      <c r="CQ87" s="103"/>
      <c r="CR87" s="103"/>
      <c r="CS87" s="34" t="s">
        <v>9</v>
      </c>
      <c r="CT87" s="38" t="e">
        <f>+CT86/CT85</f>
        <v>#DIV/0!</v>
      </c>
      <c r="CU87" s="52"/>
    </row>
    <row r="88" spans="2:99" x14ac:dyDescent="0.15">
      <c r="B88" s="39" t="s">
        <v>15</v>
      </c>
      <c r="C88" s="2"/>
      <c r="D88" s="2"/>
      <c r="E88" s="2"/>
      <c r="F88" s="2"/>
      <c r="G88" s="2"/>
      <c r="H88" s="2"/>
      <c r="I88" s="2"/>
      <c r="J88" s="34" t="s">
        <v>10</v>
      </c>
      <c r="K88" s="36">
        <f>+COUNTIF(C90:I90,"*休")</f>
        <v>0</v>
      </c>
      <c r="M88" s="9"/>
      <c r="N88" s="39" t="s">
        <v>15</v>
      </c>
      <c r="O88" s="5"/>
      <c r="P88" s="2"/>
      <c r="Q88" s="2"/>
      <c r="R88" s="2"/>
      <c r="S88" s="2"/>
      <c r="T88" s="2"/>
      <c r="U88" s="2"/>
      <c r="V88" s="34" t="s">
        <v>10</v>
      </c>
      <c r="W88" s="36">
        <f>+COUNTIF(O90:U90,"*休")</f>
        <v>0</v>
      </c>
      <c r="AA88" s="39" t="s">
        <v>15</v>
      </c>
      <c r="AB88" s="5"/>
      <c r="AC88" s="2"/>
      <c r="AD88" s="2"/>
      <c r="AE88" s="2"/>
      <c r="AF88" s="2"/>
      <c r="AG88" s="2"/>
      <c r="AH88" s="2"/>
      <c r="AI88" s="34" t="s">
        <v>10</v>
      </c>
      <c r="AJ88" s="36">
        <f>+COUNTIF(AB90:AH90,"*休")</f>
        <v>0</v>
      </c>
      <c r="AL88" s="9"/>
      <c r="AM88" s="39" t="s">
        <v>15</v>
      </c>
      <c r="AN88" s="5"/>
      <c r="AO88" s="2"/>
      <c r="AP88" s="2"/>
      <c r="AQ88" s="2"/>
      <c r="AR88" s="2"/>
      <c r="AS88" s="2"/>
      <c r="AT88" s="2"/>
      <c r="AU88" s="34" t="s">
        <v>10</v>
      </c>
      <c r="AV88" s="36">
        <f>+COUNTIF(AN90:AT90,"*休")</f>
        <v>0</v>
      </c>
      <c r="AZ88" s="39" t="s">
        <v>15</v>
      </c>
      <c r="BA88" s="5"/>
      <c r="BB88" s="2"/>
      <c r="BC88" s="2"/>
      <c r="BD88" s="2"/>
      <c r="BE88" s="2"/>
      <c r="BF88" s="2"/>
      <c r="BG88" s="2"/>
      <c r="BH88" s="34" t="s">
        <v>10</v>
      </c>
      <c r="BI88" s="36">
        <f>+COUNTIF(BA90:BG90,"*休")</f>
        <v>0</v>
      </c>
      <c r="BK88" s="9"/>
      <c r="BL88" s="39" t="s">
        <v>15</v>
      </c>
      <c r="BM88" s="5"/>
      <c r="BN88" s="2"/>
      <c r="BO88" s="2"/>
      <c r="BP88" s="2"/>
      <c r="BQ88" s="2"/>
      <c r="BR88" s="2"/>
      <c r="BS88" s="2"/>
      <c r="BT88" s="34" t="s">
        <v>10</v>
      </c>
      <c r="BU88" s="36">
        <f>+COUNTIF(BM90:BS90,"*休")</f>
        <v>0</v>
      </c>
      <c r="BY88" s="39" t="s">
        <v>15</v>
      </c>
      <c r="BZ88" s="5"/>
      <c r="CA88" s="2"/>
      <c r="CB88" s="2"/>
      <c r="CC88" s="2"/>
      <c r="CD88" s="2"/>
      <c r="CE88" s="2"/>
      <c r="CF88" s="2"/>
      <c r="CG88" s="34" t="s">
        <v>10</v>
      </c>
      <c r="CH88" s="36">
        <f>+COUNTIF(BZ90:CF90,"*休")</f>
        <v>0</v>
      </c>
      <c r="CJ88" s="9"/>
      <c r="CK88" s="39" t="s">
        <v>15</v>
      </c>
      <c r="CL88" s="5"/>
      <c r="CM88" s="2"/>
      <c r="CN88" s="2"/>
      <c r="CO88" s="2"/>
      <c r="CP88" s="2"/>
      <c r="CQ88" s="2"/>
      <c r="CR88" s="2"/>
      <c r="CS88" s="34" t="s">
        <v>10</v>
      </c>
      <c r="CT88" s="36">
        <f>+COUNTIF(CL90:CR90,"*休")</f>
        <v>0</v>
      </c>
    </row>
    <row r="89" spans="2:99" x14ac:dyDescent="0.15">
      <c r="B89" s="32" t="s">
        <v>0</v>
      </c>
      <c r="C89" s="2"/>
      <c r="D89" s="2"/>
      <c r="E89" s="2"/>
      <c r="F89" s="2"/>
      <c r="G89" s="2"/>
      <c r="H89" s="2"/>
      <c r="I89" s="2"/>
      <c r="J89" s="40" t="s">
        <v>4</v>
      </c>
      <c r="K89" s="41">
        <f>+K88/K85</f>
        <v>0</v>
      </c>
      <c r="L89" s="52"/>
      <c r="M89" s="9"/>
      <c r="N89" s="32" t="s">
        <v>0</v>
      </c>
      <c r="O89" s="5"/>
      <c r="P89" s="2"/>
      <c r="Q89" s="2"/>
      <c r="R89" s="2"/>
      <c r="S89" s="2"/>
      <c r="T89" s="2"/>
      <c r="U89" s="2"/>
      <c r="V89" s="40" t="s">
        <v>4</v>
      </c>
      <c r="W89" s="41">
        <f>+W88/W85</f>
        <v>0</v>
      </c>
      <c r="X89" s="52"/>
      <c r="AA89" s="32" t="s">
        <v>0</v>
      </c>
      <c r="AB89" s="5"/>
      <c r="AC89" s="2"/>
      <c r="AD89" s="2"/>
      <c r="AE89" s="2"/>
      <c r="AF89" s="2"/>
      <c r="AG89" s="2"/>
      <c r="AH89" s="2"/>
      <c r="AI89" s="40" t="s">
        <v>4</v>
      </c>
      <c r="AJ89" s="41">
        <f>+AJ88/AJ85</f>
        <v>0</v>
      </c>
      <c r="AK89" s="52"/>
      <c r="AL89" s="9"/>
      <c r="AM89" s="32" t="s">
        <v>0</v>
      </c>
      <c r="AN89" s="5"/>
      <c r="AO89" s="2"/>
      <c r="AP89" s="2"/>
      <c r="AQ89" s="2"/>
      <c r="AR89" s="2"/>
      <c r="AS89" s="2"/>
      <c r="AT89" s="2"/>
      <c r="AU89" s="40" t="s">
        <v>4</v>
      </c>
      <c r="AV89" s="41" t="e">
        <f>+AV88/AV85</f>
        <v>#DIV/0!</v>
      </c>
      <c r="AW89" s="52"/>
      <c r="AZ89" s="32" t="s">
        <v>0</v>
      </c>
      <c r="BA89" s="5"/>
      <c r="BB89" s="2"/>
      <c r="BC89" s="2"/>
      <c r="BD89" s="2"/>
      <c r="BE89" s="2"/>
      <c r="BF89" s="2"/>
      <c r="BG89" s="2"/>
      <c r="BH89" s="40" t="s">
        <v>4</v>
      </c>
      <c r="BI89" s="41" t="e">
        <f>+BI88/BI85</f>
        <v>#DIV/0!</v>
      </c>
      <c r="BJ89" s="52"/>
      <c r="BK89" s="9"/>
      <c r="BL89" s="32" t="s">
        <v>0</v>
      </c>
      <c r="BM89" s="5"/>
      <c r="BN89" s="2"/>
      <c r="BO89" s="2"/>
      <c r="BP89" s="2"/>
      <c r="BQ89" s="2"/>
      <c r="BR89" s="2"/>
      <c r="BS89" s="2"/>
      <c r="BT89" s="40" t="s">
        <v>4</v>
      </c>
      <c r="BU89" s="41" t="e">
        <f>+BU88/BU85</f>
        <v>#DIV/0!</v>
      </c>
      <c r="BV89" s="52"/>
      <c r="BY89" s="32" t="s">
        <v>0</v>
      </c>
      <c r="BZ89" s="5"/>
      <c r="CA89" s="2"/>
      <c r="CB89" s="2"/>
      <c r="CC89" s="2"/>
      <c r="CD89" s="2"/>
      <c r="CE89" s="2"/>
      <c r="CF89" s="2"/>
      <c r="CG89" s="40" t="s">
        <v>4</v>
      </c>
      <c r="CH89" s="41" t="e">
        <f>+CH88/CH85</f>
        <v>#DIV/0!</v>
      </c>
      <c r="CI89" s="52"/>
      <c r="CJ89" s="9"/>
      <c r="CK89" s="32" t="s">
        <v>0</v>
      </c>
      <c r="CL89" s="5"/>
      <c r="CM89" s="2"/>
      <c r="CN89" s="2"/>
      <c r="CO89" s="2"/>
      <c r="CP89" s="2"/>
      <c r="CQ89" s="2"/>
      <c r="CR89" s="2"/>
      <c r="CS89" s="40" t="s">
        <v>4</v>
      </c>
      <c r="CT89" s="41" t="e">
        <f>+CT88/CT85</f>
        <v>#DIV/0!</v>
      </c>
      <c r="CU89" s="52"/>
    </row>
    <row r="90" spans="2:99" x14ac:dyDescent="0.15">
      <c r="B90" s="42" t="s">
        <v>7</v>
      </c>
      <c r="C90" s="56"/>
      <c r="D90" s="56"/>
      <c r="E90" s="56"/>
      <c r="F90" s="56"/>
      <c r="G90" s="56"/>
      <c r="H90" s="56"/>
      <c r="I90" s="56"/>
      <c r="J90" s="76" t="s">
        <v>55</v>
      </c>
      <c r="K90" s="44" t="str">
        <f>IF(H91="","OK",_xlfn.IFS(H89=I89="休","OK",K88&gt;=2,"OK",K88&gt;=2-L84,"OK",K88&lt;2,"NG"))</f>
        <v>NG</v>
      </c>
      <c r="L90" s="52"/>
      <c r="M90" s="37"/>
      <c r="N90" s="42" t="s">
        <v>7</v>
      </c>
      <c r="O90" s="55"/>
      <c r="P90" s="56"/>
      <c r="Q90" s="56"/>
      <c r="R90" s="56"/>
      <c r="S90" s="56"/>
      <c r="T90" s="56"/>
      <c r="U90" s="56"/>
      <c r="V90" s="76" t="s">
        <v>55</v>
      </c>
      <c r="W90" s="44" t="str">
        <f>IF(T91="","OK",_xlfn.IFS(T89=U89="休","OK",W88&gt;=2,"OK",W88&gt;=2-X84,"OK",W88&lt;2,"NG"))</f>
        <v>NG</v>
      </c>
      <c r="X90" s="52"/>
      <c r="AA90" s="42" t="s">
        <v>7</v>
      </c>
      <c r="AB90" s="55"/>
      <c r="AC90" s="56"/>
      <c r="AD90" s="56"/>
      <c r="AE90" s="56"/>
      <c r="AF90" s="56"/>
      <c r="AG90" s="56"/>
      <c r="AH90" s="56"/>
      <c r="AI90" s="76" t="s">
        <v>55</v>
      </c>
      <c r="AJ90" s="44" t="str">
        <f>IF(AG91="","OK",_xlfn.IFS(AG89=AH89="休","OK",AJ88&gt;=2,"OK",AJ88&gt;=2-AK84,"OK",AJ88&lt;2,"NG"))</f>
        <v>NG</v>
      </c>
      <c r="AK90" s="52"/>
      <c r="AL90" s="37"/>
      <c r="AM90" s="42" t="s">
        <v>7</v>
      </c>
      <c r="AN90" s="55"/>
      <c r="AO90" s="56"/>
      <c r="AP90" s="56"/>
      <c r="AQ90" s="56"/>
      <c r="AR90" s="56"/>
      <c r="AS90" s="56"/>
      <c r="AT90" s="56"/>
      <c r="AU90" s="76" t="s">
        <v>55</v>
      </c>
      <c r="AV90" s="44" t="str">
        <f>IF(AS91="","OK",_xlfn.IFS(AS89=AT89="休","OK",AV88&gt;=2,"OK",AV88&gt;=2-AW84,"OK",AV88&lt;2,"NG"))</f>
        <v>OK</v>
      </c>
      <c r="AW90" s="52"/>
      <c r="AZ90" s="42" t="s">
        <v>7</v>
      </c>
      <c r="BA90" s="55"/>
      <c r="BB90" s="56"/>
      <c r="BC90" s="56"/>
      <c r="BD90" s="56"/>
      <c r="BE90" s="56"/>
      <c r="BF90" s="56"/>
      <c r="BG90" s="56"/>
      <c r="BH90" s="76" t="s">
        <v>55</v>
      </c>
      <c r="BI90" s="44" t="str">
        <f>IF(BF91="","OK",_xlfn.IFS(BF89=BG89="休","OK",BI88&gt;=2,"OK",BI88&gt;=2-BJ84,"OK",BI88&lt;2,"NG"))</f>
        <v>OK</v>
      </c>
      <c r="BJ90" s="52"/>
      <c r="BK90" s="37"/>
      <c r="BL90" s="42" t="s">
        <v>7</v>
      </c>
      <c r="BM90" s="55"/>
      <c r="BN90" s="56"/>
      <c r="BO90" s="56"/>
      <c r="BP90" s="56"/>
      <c r="BQ90" s="56"/>
      <c r="BR90" s="56"/>
      <c r="BS90" s="56"/>
      <c r="BT90" s="76" t="s">
        <v>55</v>
      </c>
      <c r="BU90" s="44" t="str">
        <f>IF(BR91="","OK",_xlfn.IFS(BR89=BS89="休","OK",BU88&gt;=2,"OK",BU88&gt;=2-BV84,"OK",BU88&lt;2,"NG"))</f>
        <v>OK</v>
      </c>
      <c r="BV90" s="52"/>
      <c r="BY90" s="42" t="s">
        <v>7</v>
      </c>
      <c r="BZ90" s="55"/>
      <c r="CA90" s="56"/>
      <c r="CB90" s="56"/>
      <c r="CC90" s="56"/>
      <c r="CD90" s="56"/>
      <c r="CE90" s="56"/>
      <c r="CF90" s="56"/>
      <c r="CG90" s="76" t="s">
        <v>55</v>
      </c>
      <c r="CH90" s="44" t="str">
        <f>IF(CE91="","OK",_xlfn.IFS(CE89=CF89="休","OK",CH88&gt;=2,"OK",CH88&gt;=2-CI84,"OK",CH88&lt;2,"NG"))</f>
        <v>OK</v>
      </c>
      <c r="CI90" s="52"/>
      <c r="CJ90" s="37"/>
      <c r="CK90" s="42" t="s">
        <v>7</v>
      </c>
      <c r="CL90" s="55"/>
      <c r="CM90" s="56"/>
      <c r="CN90" s="56"/>
      <c r="CO90" s="56"/>
      <c r="CP90" s="56"/>
      <c r="CQ90" s="56"/>
      <c r="CR90" s="56"/>
      <c r="CS90" s="76" t="s">
        <v>55</v>
      </c>
      <c r="CT90" s="44" t="str">
        <f>IF(CQ91="","OK",_xlfn.IFS(CQ89=CR89="休","OK",CT88&gt;=2,"OK",CT88&gt;=2-CU84,"OK",CT88&lt;2,"NG"))</f>
        <v>OK</v>
      </c>
      <c r="CU90" s="52"/>
    </row>
    <row r="91" spans="2:99" hidden="1" outlineLevel="1" x14ac:dyDescent="0.15">
      <c r="C91" s="77" t="str">
        <f>IF(C83="","",IF(C88="","通常",IF(C88="　","通常",C88)))</f>
        <v>通常</v>
      </c>
      <c r="D91" s="77" t="str">
        <f t="shared" ref="D91:I91" si="290">IF(D83="","",IF(D88="","通常",IF(D88="　","通常",D88)))</f>
        <v>通常</v>
      </c>
      <c r="E91" s="77" t="str">
        <f t="shared" si="290"/>
        <v>通常</v>
      </c>
      <c r="F91" s="77" t="str">
        <f t="shared" si="290"/>
        <v>通常</v>
      </c>
      <c r="G91" s="77" t="str">
        <f t="shared" si="290"/>
        <v>通常</v>
      </c>
      <c r="H91" s="77" t="str">
        <f t="shared" si="290"/>
        <v>通常</v>
      </c>
      <c r="I91" s="77" t="str">
        <f t="shared" si="290"/>
        <v>通常</v>
      </c>
      <c r="J91" s="78"/>
      <c r="K91" s="52"/>
      <c r="L91" s="52"/>
      <c r="M91" s="37"/>
      <c r="O91" s="77" t="str">
        <f>IF(O83="","",IF(O88="","通常",IF(O88="　","通常",O88)))</f>
        <v>通常</v>
      </c>
      <c r="P91" s="77" t="str">
        <f t="shared" ref="P91:U91" si="291">IF(P83="","",IF(P88="","通常",IF(P88="　","通常",P88)))</f>
        <v>通常</v>
      </c>
      <c r="Q91" s="77" t="str">
        <f t="shared" si="291"/>
        <v>通常</v>
      </c>
      <c r="R91" s="77" t="str">
        <f t="shared" si="291"/>
        <v>通常</v>
      </c>
      <c r="S91" s="77" t="str">
        <f t="shared" si="291"/>
        <v>通常</v>
      </c>
      <c r="T91" s="77" t="str">
        <f t="shared" si="291"/>
        <v>通常</v>
      </c>
      <c r="U91" s="77" t="str">
        <f t="shared" si="291"/>
        <v>通常</v>
      </c>
      <c r="V91" s="78"/>
      <c r="W91" s="52"/>
      <c r="X91" s="52"/>
      <c r="AB91" s="77" t="str">
        <f>IF(AB83="","",IF(AB88="","通常",IF(AB88="　","通常",AB88)))</f>
        <v>通常</v>
      </c>
      <c r="AC91" s="77" t="str">
        <f t="shared" ref="AC91:AH91" si="292">IF(AC83="","",IF(AC88="","通常",IF(AC88="　","通常",AC88)))</f>
        <v>通常</v>
      </c>
      <c r="AD91" s="77" t="str">
        <f t="shared" si="292"/>
        <v>通常</v>
      </c>
      <c r="AE91" s="77" t="str">
        <f t="shared" si="292"/>
        <v>通常</v>
      </c>
      <c r="AF91" s="77" t="str">
        <f t="shared" si="292"/>
        <v>通常</v>
      </c>
      <c r="AG91" s="77" t="str">
        <f t="shared" si="292"/>
        <v>通常</v>
      </c>
      <c r="AH91" s="77" t="str">
        <f t="shared" si="292"/>
        <v>通常</v>
      </c>
      <c r="AI91" s="78"/>
      <c r="AJ91" s="52"/>
      <c r="AK91" s="52"/>
      <c r="AL91" s="37"/>
      <c r="AN91" s="77" t="str">
        <f>IF(AN83="","",IF(AN88="","通常",IF(AN88="　","通常",AN88)))</f>
        <v/>
      </c>
      <c r="AO91" s="77" t="str">
        <f t="shared" ref="AO91:AT91" si="293">IF(AO83="","",IF(AO88="","通常",IF(AO88="　","通常",AO88)))</f>
        <v/>
      </c>
      <c r="AP91" s="77" t="str">
        <f t="shared" si="293"/>
        <v/>
      </c>
      <c r="AQ91" s="77" t="str">
        <f t="shared" si="293"/>
        <v/>
      </c>
      <c r="AR91" s="77" t="str">
        <f t="shared" si="293"/>
        <v/>
      </c>
      <c r="AS91" s="77" t="str">
        <f t="shared" si="293"/>
        <v/>
      </c>
      <c r="AT91" s="77" t="str">
        <f t="shared" si="293"/>
        <v/>
      </c>
      <c r="AU91" s="78"/>
      <c r="AV91" s="52"/>
      <c r="AW91" s="52"/>
      <c r="BA91" s="77" t="str">
        <f>IF(BA83="","",IF(BA88="","通常",IF(BA88="　","通常",BA88)))</f>
        <v/>
      </c>
      <c r="BB91" s="77" t="str">
        <f t="shared" ref="BB91:BG91" si="294">IF(BB83="","",IF(BB88="","通常",IF(BB88="　","通常",BB88)))</f>
        <v/>
      </c>
      <c r="BC91" s="77" t="str">
        <f t="shared" si="294"/>
        <v/>
      </c>
      <c r="BD91" s="77" t="str">
        <f t="shared" si="294"/>
        <v/>
      </c>
      <c r="BE91" s="77" t="str">
        <f t="shared" si="294"/>
        <v/>
      </c>
      <c r="BF91" s="77" t="str">
        <f t="shared" si="294"/>
        <v/>
      </c>
      <c r="BG91" s="77" t="str">
        <f t="shared" si="294"/>
        <v/>
      </c>
      <c r="BH91" s="78"/>
      <c r="BI91" s="52"/>
      <c r="BJ91" s="52"/>
      <c r="BK91" s="37"/>
      <c r="BM91" s="77" t="str">
        <f>IF(BM83="","",IF(BM88="","通常",IF(BM88="　","通常",BM88)))</f>
        <v/>
      </c>
      <c r="BN91" s="77" t="str">
        <f t="shared" ref="BN91:BS91" si="295">IF(BN83="","",IF(BN88="","通常",IF(BN88="　","通常",BN88)))</f>
        <v/>
      </c>
      <c r="BO91" s="77" t="str">
        <f t="shared" si="295"/>
        <v/>
      </c>
      <c r="BP91" s="77" t="str">
        <f t="shared" si="295"/>
        <v/>
      </c>
      <c r="BQ91" s="77" t="str">
        <f t="shared" si="295"/>
        <v/>
      </c>
      <c r="BR91" s="77" t="str">
        <f t="shared" si="295"/>
        <v/>
      </c>
      <c r="BS91" s="77" t="str">
        <f t="shared" si="295"/>
        <v/>
      </c>
      <c r="BT91" s="78"/>
      <c r="BU91" s="52"/>
      <c r="BV91" s="52"/>
      <c r="BZ91" s="77" t="str">
        <f>IF(BZ83="","",IF(BZ88="","通常",IF(BZ88="　","通常",BZ88)))</f>
        <v/>
      </c>
      <c r="CA91" s="77" t="str">
        <f t="shared" ref="CA91:CF91" si="296">IF(CA83="","",IF(CA88="","通常",IF(CA88="　","通常",CA88)))</f>
        <v/>
      </c>
      <c r="CB91" s="77" t="str">
        <f t="shared" si="296"/>
        <v/>
      </c>
      <c r="CC91" s="77" t="str">
        <f t="shared" si="296"/>
        <v/>
      </c>
      <c r="CD91" s="77" t="str">
        <f t="shared" si="296"/>
        <v/>
      </c>
      <c r="CE91" s="77" t="str">
        <f t="shared" si="296"/>
        <v/>
      </c>
      <c r="CF91" s="77" t="str">
        <f t="shared" si="296"/>
        <v/>
      </c>
      <c r="CG91" s="78"/>
      <c r="CH91" s="52"/>
      <c r="CI91" s="52"/>
      <c r="CJ91" s="37"/>
      <c r="CL91" s="77" t="str">
        <f>IF(CL83="","",IF(CL88="","通常",IF(CL88="　","通常",CL88)))</f>
        <v/>
      </c>
      <c r="CM91" s="77" t="str">
        <f t="shared" ref="CM91:CR91" si="297">IF(CM83="","",IF(CM88="","通常",IF(CM88="　","通常",CM88)))</f>
        <v/>
      </c>
      <c r="CN91" s="77" t="str">
        <f t="shared" si="297"/>
        <v/>
      </c>
      <c r="CO91" s="77" t="str">
        <f t="shared" si="297"/>
        <v/>
      </c>
      <c r="CP91" s="77" t="str">
        <f t="shared" si="297"/>
        <v/>
      </c>
      <c r="CQ91" s="77" t="str">
        <f t="shared" si="297"/>
        <v/>
      </c>
      <c r="CR91" s="77" t="str">
        <f t="shared" si="297"/>
        <v/>
      </c>
      <c r="CS91" s="78"/>
      <c r="CT91" s="52"/>
      <c r="CU91" s="52"/>
    </row>
    <row r="92" spans="2:99" hidden="1" outlineLevel="1" x14ac:dyDescent="0.15">
      <c r="C92" s="77" t="str">
        <f>IF(C83="","",IF(C88="","通常実績",IF(C88="　","通常実績",C88)))</f>
        <v>通常実績</v>
      </c>
      <c r="D92" s="77" t="str">
        <f t="shared" ref="D92:I92" si="298">IF(D83="","",IF(D88="","通常実績",IF(D88="　","通常実績",D88)))</f>
        <v>通常実績</v>
      </c>
      <c r="E92" s="77" t="str">
        <f t="shared" si="298"/>
        <v>通常実績</v>
      </c>
      <c r="F92" s="77" t="str">
        <f t="shared" si="298"/>
        <v>通常実績</v>
      </c>
      <c r="G92" s="77" t="str">
        <f t="shared" si="298"/>
        <v>通常実績</v>
      </c>
      <c r="H92" s="77" t="str">
        <f t="shared" si="298"/>
        <v>通常実績</v>
      </c>
      <c r="I92" s="77" t="str">
        <f t="shared" si="298"/>
        <v>通常実績</v>
      </c>
      <c r="J92" s="78"/>
      <c r="K92" s="52"/>
      <c r="L92" s="52"/>
      <c r="M92" s="37"/>
      <c r="O92" s="77" t="str">
        <f>IF(O83="","",IF(O88="","通常実績",IF(O88="　","通常実績",O88)))</f>
        <v>通常実績</v>
      </c>
      <c r="P92" s="77" t="str">
        <f t="shared" ref="P92:U92" si="299">IF(P83="","",IF(P88="","通常実績",IF(P88="　","通常実績",P88)))</f>
        <v>通常実績</v>
      </c>
      <c r="Q92" s="77" t="str">
        <f t="shared" si="299"/>
        <v>通常実績</v>
      </c>
      <c r="R92" s="77" t="str">
        <f t="shared" si="299"/>
        <v>通常実績</v>
      </c>
      <c r="S92" s="77" t="str">
        <f t="shared" si="299"/>
        <v>通常実績</v>
      </c>
      <c r="T92" s="77" t="str">
        <f t="shared" si="299"/>
        <v>通常実績</v>
      </c>
      <c r="U92" s="77" t="str">
        <f t="shared" si="299"/>
        <v>通常実績</v>
      </c>
      <c r="V92" s="78"/>
      <c r="W92" s="52"/>
      <c r="X92" s="52"/>
      <c r="AB92" s="77" t="str">
        <f>IF(AB83="","",IF(AB88="","通常実績",IF(AB88="　","通常実績",AB88)))</f>
        <v>通常実績</v>
      </c>
      <c r="AC92" s="77" t="str">
        <f t="shared" ref="AC92:AH92" si="300">IF(AC83="","",IF(AC88="","通常実績",IF(AC88="　","通常実績",AC88)))</f>
        <v>通常実績</v>
      </c>
      <c r="AD92" s="77" t="str">
        <f t="shared" si="300"/>
        <v>通常実績</v>
      </c>
      <c r="AE92" s="77" t="str">
        <f t="shared" si="300"/>
        <v>通常実績</v>
      </c>
      <c r="AF92" s="77" t="str">
        <f t="shared" si="300"/>
        <v>通常実績</v>
      </c>
      <c r="AG92" s="77" t="str">
        <f t="shared" si="300"/>
        <v>通常実績</v>
      </c>
      <c r="AH92" s="77" t="str">
        <f t="shared" si="300"/>
        <v>通常実績</v>
      </c>
      <c r="AI92" s="78"/>
      <c r="AJ92" s="52"/>
      <c r="AK92" s="52"/>
      <c r="AL92" s="37"/>
      <c r="AN92" s="77" t="str">
        <f>IF(AN83="","",IF(AN88="","通常実績",IF(AN88="　","通常実績",AN88)))</f>
        <v/>
      </c>
      <c r="AO92" s="77" t="str">
        <f t="shared" ref="AO92:AT92" si="301">IF(AO83="","",IF(AO88="","通常実績",IF(AO88="　","通常実績",AO88)))</f>
        <v/>
      </c>
      <c r="AP92" s="77" t="str">
        <f t="shared" si="301"/>
        <v/>
      </c>
      <c r="AQ92" s="77" t="str">
        <f t="shared" si="301"/>
        <v/>
      </c>
      <c r="AR92" s="77" t="str">
        <f t="shared" si="301"/>
        <v/>
      </c>
      <c r="AS92" s="77" t="str">
        <f t="shared" si="301"/>
        <v/>
      </c>
      <c r="AT92" s="77" t="str">
        <f t="shared" si="301"/>
        <v/>
      </c>
      <c r="AU92" s="78"/>
      <c r="AV92" s="52"/>
      <c r="AW92" s="52"/>
      <c r="BA92" s="77" t="str">
        <f>IF(BA83="","",IF(BA88="","通常実績",IF(BA88="　","通常実績",BA88)))</f>
        <v/>
      </c>
      <c r="BB92" s="77" t="str">
        <f t="shared" ref="BB92:BG92" si="302">IF(BB83="","",IF(BB88="","通常実績",IF(BB88="　","通常実績",BB88)))</f>
        <v/>
      </c>
      <c r="BC92" s="77" t="str">
        <f t="shared" si="302"/>
        <v/>
      </c>
      <c r="BD92" s="77" t="str">
        <f t="shared" si="302"/>
        <v/>
      </c>
      <c r="BE92" s="77" t="str">
        <f t="shared" si="302"/>
        <v/>
      </c>
      <c r="BF92" s="77" t="str">
        <f t="shared" si="302"/>
        <v/>
      </c>
      <c r="BG92" s="77" t="str">
        <f t="shared" si="302"/>
        <v/>
      </c>
      <c r="BH92" s="78"/>
      <c r="BI92" s="52"/>
      <c r="BJ92" s="52"/>
      <c r="BK92" s="37"/>
      <c r="BM92" s="77" t="str">
        <f>IF(BM83="","",IF(BM88="","通常実績",IF(BM88="　","通常実績",BM88)))</f>
        <v/>
      </c>
      <c r="BN92" s="77" t="str">
        <f t="shared" ref="BN92:BS92" si="303">IF(BN83="","",IF(BN88="","通常実績",IF(BN88="　","通常実績",BN88)))</f>
        <v/>
      </c>
      <c r="BO92" s="77" t="str">
        <f t="shared" si="303"/>
        <v/>
      </c>
      <c r="BP92" s="77" t="str">
        <f t="shared" si="303"/>
        <v/>
      </c>
      <c r="BQ92" s="77" t="str">
        <f t="shared" si="303"/>
        <v/>
      </c>
      <c r="BR92" s="77" t="str">
        <f t="shared" si="303"/>
        <v/>
      </c>
      <c r="BS92" s="77" t="str">
        <f t="shared" si="303"/>
        <v/>
      </c>
      <c r="BT92" s="78"/>
      <c r="BU92" s="52"/>
      <c r="BV92" s="52"/>
      <c r="BZ92" s="77" t="str">
        <f>IF(BZ83="","",IF(BZ88="","通常実績",IF(BZ88="　","通常実績",BZ88)))</f>
        <v/>
      </c>
      <c r="CA92" s="77" t="str">
        <f t="shared" ref="CA92:CF92" si="304">IF(CA83="","",IF(CA88="","通常実績",IF(CA88="　","通常実績",CA88)))</f>
        <v/>
      </c>
      <c r="CB92" s="77" t="str">
        <f t="shared" si="304"/>
        <v/>
      </c>
      <c r="CC92" s="77" t="str">
        <f t="shared" si="304"/>
        <v/>
      </c>
      <c r="CD92" s="77" t="str">
        <f t="shared" si="304"/>
        <v/>
      </c>
      <c r="CE92" s="77" t="str">
        <f t="shared" si="304"/>
        <v/>
      </c>
      <c r="CF92" s="77" t="str">
        <f t="shared" si="304"/>
        <v/>
      </c>
      <c r="CG92" s="78"/>
      <c r="CH92" s="52"/>
      <c r="CI92" s="52"/>
      <c r="CJ92" s="37"/>
      <c r="CL92" s="77" t="str">
        <f>IF(CL83="","",IF(CL88="","通常実績",IF(CL88="　","通常実績",CL88)))</f>
        <v/>
      </c>
      <c r="CM92" s="77" t="str">
        <f t="shared" ref="CM92:CR92" si="305">IF(CM83="","",IF(CM88="","通常実績",IF(CM88="　","通常実績",CM88)))</f>
        <v/>
      </c>
      <c r="CN92" s="77" t="str">
        <f t="shared" si="305"/>
        <v/>
      </c>
      <c r="CO92" s="77" t="str">
        <f t="shared" si="305"/>
        <v/>
      </c>
      <c r="CP92" s="77" t="str">
        <f t="shared" si="305"/>
        <v/>
      </c>
      <c r="CQ92" s="77" t="str">
        <f t="shared" si="305"/>
        <v/>
      </c>
      <c r="CR92" s="77" t="str">
        <f t="shared" si="305"/>
        <v/>
      </c>
      <c r="CS92" s="78"/>
      <c r="CT92" s="52"/>
      <c r="CU92" s="52"/>
    </row>
    <row r="93" spans="2:99" collapsed="1" x14ac:dyDescent="0.15">
      <c r="C93" s="51"/>
      <c r="D93" s="51"/>
      <c r="E93" s="51"/>
      <c r="F93" s="51"/>
      <c r="G93" s="51"/>
      <c r="H93" s="51"/>
      <c r="I93" s="51"/>
      <c r="J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</row>
    <row r="94" spans="2:99" s="69" customFormat="1" ht="13.5" hidden="1" customHeight="1" outlineLevel="1" x14ac:dyDescent="0.15">
      <c r="B94" s="68"/>
      <c r="C94" s="69">
        <f>YEAR(I81+1)</f>
        <v>2026</v>
      </c>
      <c r="D94" s="69">
        <f>MONTH(I81+1)</f>
        <v>9</v>
      </c>
      <c r="E94" s="71">
        <f>DAY(I83)+1</f>
        <v>7</v>
      </c>
      <c r="F94" s="70">
        <f>DATE(C94,D94,E94)</f>
        <v>46272</v>
      </c>
      <c r="G94" s="68"/>
      <c r="H94" s="68"/>
      <c r="J94" s="68"/>
      <c r="K94" s="68"/>
      <c r="L94" s="68"/>
      <c r="M94" s="68"/>
      <c r="N94" s="68"/>
      <c r="O94" s="69">
        <f>YEAR(U81+1)</f>
        <v>2026</v>
      </c>
      <c r="P94" s="69">
        <f>MONTH(U81+1)</f>
        <v>11</v>
      </c>
      <c r="Q94" s="71">
        <f>DAY(U83)+1</f>
        <v>2</v>
      </c>
      <c r="R94" s="70">
        <f>DATE(O94,P94,Q94)</f>
        <v>46328</v>
      </c>
      <c r="S94" s="68"/>
      <c r="T94" s="68"/>
      <c r="V94" s="68"/>
      <c r="W94" s="68"/>
      <c r="X94" s="68"/>
      <c r="AA94" s="68"/>
      <c r="AB94" s="69">
        <f>YEAR(AH81+1)</f>
        <v>2026</v>
      </c>
      <c r="AC94" s="69">
        <f>MONTH(AH81+1)</f>
        <v>12</v>
      </c>
      <c r="AD94" s="71">
        <f>DAY(AH81*1)</f>
        <v>27</v>
      </c>
      <c r="AE94" s="70">
        <f>DATE(AB94,AC94,AD94)</f>
        <v>46383</v>
      </c>
      <c r="AF94" s="68"/>
      <c r="AG94" s="68"/>
      <c r="AI94" s="68"/>
      <c r="AJ94" s="68"/>
      <c r="AK94" s="68"/>
      <c r="AL94" s="68"/>
      <c r="AM94" s="68"/>
      <c r="AN94" s="69">
        <f>YEAR(AT81+1)</f>
        <v>2027</v>
      </c>
      <c r="AO94" s="69">
        <f>MONTH(AT81+1)</f>
        <v>2</v>
      </c>
      <c r="AP94" s="71" t="e">
        <f>DAY(AT83)+1</f>
        <v>#VALUE!</v>
      </c>
      <c r="AQ94" s="70" t="e">
        <f>DATE(AN94,AO94,AP94)</f>
        <v>#VALUE!</v>
      </c>
      <c r="AR94" s="68"/>
      <c r="AS94" s="68"/>
      <c r="AU94" s="68"/>
      <c r="AV94" s="68"/>
      <c r="AW94" s="68"/>
      <c r="AZ94" s="68"/>
      <c r="BA94" s="69">
        <f>YEAR(BG81+1)</f>
        <v>2027</v>
      </c>
      <c r="BB94" s="69">
        <f>MONTH(BG81+1)</f>
        <v>4</v>
      </c>
      <c r="BC94" s="71">
        <f>DAY(BG81*1)</f>
        <v>18</v>
      </c>
      <c r="BD94" s="70">
        <f>DATE(BA94,BB94,BC94)</f>
        <v>46495</v>
      </c>
      <c r="BE94" s="68"/>
      <c r="BF94" s="68"/>
      <c r="BH94" s="68"/>
      <c r="BI94" s="68"/>
      <c r="BJ94" s="68"/>
      <c r="BK94" s="68"/>
      <c r="BL94" s="68"/>
      <c r="BM94" s="69">
        <f>YEAR(BS81+1)</f>
        <v>2027</v>
      </c>
      <c r="BN94" s="69">
        <f>MONTH(BS81+1)</f>
        <v>6</v>
      </c>
      <c r="BO94" s="71" t="e">
        <f>DAY(BS83)+1</f>
        <v>#VALUE!</v>
      </c>
      <c r="BP94" s="70" t="e">
        <f>DATE(BM94,BN94,BO94)</f>
        <v>#VALUE!</v>
      </c>
      <c r="BQ94" s="68"/>
      <c r="BR94" s="68"/>
      <c r="BT94" s="68"/>
      <c r="BU94" s="68"/>
      <c r="BV94" s="68"/>
      <c r="BY94" s="68"/>
      <c r="BZ94" s="69">
        <f>YEAR(CF81+1)</f>
        <v>2027</v>
      </c>
      <c r="CA94" s="69">
        <f>MONTH(CF81+1)</f>
        <v>8</v>
      </c>
      <c r="CB94" s="71">
        <f>DAY(CF81*1)</f>
        <v>8</v>
      </c>
      <c r="CC94" s="70">
        <f>DATE(BZ94,CA94,CB94)</f>
        <v>46607</v>
      </c>
      <c r="CD94" s="68"/>
      <c r="CE94" s="68"/>
      <c r="CG94" s="68"/>
      <c r="CH94" s="68"/>
      <c r="CI94" s="68"/>
      <c r="CJ94" s="68"/>
      <c r="CK94" s="68"/>
      <c r="CL94" s="69">
        <f>YEAR(CR81+1)</f>
        <v>2027</v>
      </c>
      <c r="CM94" s="69">
        <f>MONTH(CR81+1)</f>
        <v>10</v>
      </c>
      <c r="CN94" s="71" t="e">
        <f>DAY(CR83)+1</f>
        <v>#VALUE!</v>
      </c>
      <c r="CO94" s="70" t="e">
        <f>DATE(CL94,CM94,CN94)</f>
        <v>#VALUE!</v>
      </c>
      <c r="CP94" s="68"/>
      <c r="CQ94" s="68"/>
      <c r="CS94" s="68"/>
      <c r="CT94" s="68"/>
      <c r="CU94" s="68"/>
    </row>
    <row r="95" spans="2:99" s="73" customFormat="1" ht="13.5" hidden="1" customHeight="1" outlineLevel="1" x14ac:dyDescent="0.15">
      <c r="B95" s="72"/>
      <c r="C95" s="73">
        <f>I81+1</f>
        <v>46272</v>
      </c>
      <c r="D95" s="73">
        <f t="shared" ref="D95:I95" si="306">C95+1</f>
        <v>46273</v>
      </c>
      <c r="E95" s="73">
        <f t="shared" si="306"/>
        <v>46274</v>
      </c>
      <c r="F95" s="73">
        <f t="shared" si="306"/>
        <v>46275</v>
      </c>
      <c r="G95" s="73">
        <f t="shared" si="306"/>
        <v>46276</v>
      </c>
      <c r="H95" s="73">
        <f t="shared" si="306"/>
        <v>46277</v>
      </c>
      <c r="I95" s="73">
        <f t="shared" si="306"/>
        <v>46278</v>
      </c>
      <c r="J95" s="72"/>
      <c r="K95" s="72"/>
      <c r="L95" s="72"/>
      <c r="M95" s="72"/>
      <c r="N95" s="72"/>
      <c r="O95" s="73">
        <f>U81+1</f>
        <v>46328</v>
      </c>
      <c r="P95" s="73">
        <f t="shared" ref="P95:U95" si="307">O95+1</f>
        <v>46329</v>
      </c>
      <c r="Q95" s="73">
        <f t="shared" si="307"/>
        <v>46330</v>
      </c>
      <c r="R95" s="73">
        <f t="shared" si="307"/>
        <v>46331</v>
      </c>
      <c r="S95" s="73">
        <f t="shared" si="307"/>
        <v>46332</v>
      </c>
      <c r="T95" s="73">
        <f t="shared" si="307"/>
        <v>46333</v>
      </c>
      <c r="U95" s="73">
        <f t="shared" si="307"/>
        <v>46334</v>
      </c>
      <c r="V95" s="72"/>
      <c r="W95" s="72"/>
      <c r="X95" s="72"/>
      <c r="AA95" s="72"/>
      <c r="AB95" s="73">
        <f>AH81+1</f>
        <v>46384</v>
      </c>
      <c r="AC95" s="73">
        <f t="shared" ref="AC95:AH95" si="308">AB95+1</f>
        <v>46385</v>
      </c>
      <c r="AD95" s="73">
        <f t="shared" si="308"/>
        <v>46386</v>
      </c>
      <c r="AE95" s="73">
        <f t="shared" si="308"/>
        <v>46387</v>
      </c>
      <c r="AF95" s="73">
        <f t="shared" si="308"/>
        <v>46388</v>
      </c>
      <c r="AG95" s="73">
        <f t="shared" si="308"/>
        <v>46389</v>
      </c>
      <c r="AH95" s="73">
        <f t="shared" si="308"/>
        <v>46390</v>
      </c>
      <c r="AI95" s="72"/>
      <c r="AJ95" s="72"/>
      <c r="AK95" s="72"/>
      <c r="AL95" s="72"/>
      <c r="AM95" s="72"/>
      <c r="AN95" s="73">
        <f>AT81+1</f>
        <v>46440</v>
      </c>
      <c r="AO95" s="73">
        <f t="shared" ref="AO95:AT95" si="309">AN95+1</f>
        <v>46441</v>
      </c>
      <c r="AP95" s="73">
        <f t="shared" si="309"/>
        <v>46442</v>
      </c>
      <c r="AQ95" s="73">
        <f t="shared" si="309"/>
        <v>46443</v>
      </c>
      <c r="AR95" s="73">
        <f t="shared" si="309"/>
        <v>46444</v>
      </c>
      <c r="AS95" s="73">
        <f t="shared" si="309"/>
        <v>46445</v>
      </c>
      <c r="AT95" s="73">
        <f t="shared" si="309"/>
        <v>46446</v>
      </c>
      <c r="AU95" s="72"/>
      <c r="AV95" s="72"/>
      <c r="AW95" s="72"/>
      <c r="AZ95" s="72"/>
      <c r="BA95" s="73">
        <f>BG81+1</f>
        <v>46496</v>
      </c>
      <c r="BB95" s="73">
        <f t="shared" ref="BB95:BG95" si="310">BA95+1</f>
        <v>46497</v>
      </c>
      <c r="BC95" s="73">
        <f t="shared" si="310"/>
        <v>46498</v>
      </c>
      <c r="BD95" s="73">
        <f t="shared" si="310"/>
        <v>46499</v>
      </c>
      <c r="BE95" s="73">
        <f t="shared" si="310"/>
        <v>46500</v>
      </c>
      <c r="BF95" s="73">
        <f t="shared" si="310"/>
        <v>46501</v>
      </c>
      <c r="BG95" s="73">
        <f t="shared" si="310"/>
        <v>46502</v>
      </c>
      <c r="BH95" s="72"/>
      <c r="BI95" s="72"/>
      <c r="BJ95" s="72"/>
      <c r="BK95" s="72"/>
      <c r="BL95" s="72"/>
      <c r="BM95" s="73">
        <f>BS81+1</f>
        <v>46552</v>
      </c>
      <c r="BN95" s="73">
        <f t="shared" ref="BN95:BS95" si="311">BM95+1</f>
        <v>46553</v>
      </c>
      <c r="BO95" s="73">
        <f t="shared" si="311"/>
        <v>46554</v>
      </c>
      <c r="BP95" s="73">
        <f t="shared" si="311"/>
        <v>46555</v>
      </c>
      <c r="BQ95" s="73">
        <f t="shared" si="311"/>
        <v>46556</v>
      </c>
      <c r="BR95" s="73">
        <f t="shared" si="311"/>
        <v>46557</v>
      </c>
      <c r="BS95" s="73">
        <f t="shared" si="311"/>
        <v>46558</v>
      </c>
      <c r="BT95" s="72"/>
      <c r="BU95" s="72"/>
      <c r="BV95" s="72"/>
      <c r="BY95" s="72"/>
      <c r="BZ95" s="73">
        <f>CF81+1</f>
        <v>46608</v>
      </c>
      <c r="CA95" s="73">
        <f t="shared" ref="CA95" si="312">BZ95+1</f>
        <v>46609</v>
      </c>
      <c r="CB95" s="73">
        <f t="shared" ref="CB95" si="313">CA95+1</f>
        <v>46610</v>
      </c>
      <c r="CC95" s="73">
        <f t="shared" ref="CC95" si="314">CB95+1</f>
        <v>46611</v>
      </c>
      <c r="CD95" s="73">
        <f t="shared" ref="CD95" si="315">CC95+1</f>
        <v>46612</v>
      </c>
      <c r="CE95" s="73">
        <f t="shared" ref="CE95" si="316">CD95+1</f>
        <v>46613</v>
      </c>
      <c r="CF95" s="73">
        <f t="shared" ref="CF95" si="317">CE95+1</f>
        <v>46614</v>
      </c>
      <c r="CG95" s="72"/>
      <c r="CH95" s="72"/>
      <c r="CI95" s="72"/>
      <c r="CJ95" s="72"/>
      <c r="CK95" s="72"/>
      <c r="CL95" s="73">
        <f>CR81+1</f>
        <v>46664</v>
      </c>
      <c r="CM95" s="73">
        <f t="shared" ref="CM95" si="318">CL95+1</f>
        <v>46665</v>
      </c>
      <c r="CN95" s="73">
        <f t="shared" ref="CN95" si="319">CM95+1</f>
        <v>46666</v>
      </c>
      <c r="CO95" s="73">
        <f t="shared" ref="CO95" si="320">CN95+1</f>
        <v>46667</v>
      </c>
      <c r="CP95" s="73">
        <f t="shared" ref="CP95" si="321">CO95+1</f>
        <v>46668</v>
      </c>
      <c r="CQ95" s="73">
        <f t="shared" ref="CQ95" si="322">CP95+1</f>
        <v>46669</v>
      </c>
      <c r="CR95" s="73">
        <f t="shared" ref="CR95" si="323">CQ95+1</f>
        <v>46670</v>
      </c>
      <c r="CS95" s="72"/>
      <c r="CT95" s="72"/>
      <c r="CU95" s="72"/>
    </row>
    <row r="96" spans="2:99" ht="13.5" customHeight="1" collapsed="1" x14ac:dyDescent="0.15">
      <c r="B96" s="63" t="s">
        <v>19</v>
      </c>
      <c r="C96" s="98">
        <f>DATE($C94,$D94,1)</f>
        <v>46266</v>
      </c>
      <c r="D96" s="99"/>
      <c r="E96" s="99"/>
      <c r="F96" s="99"/>
      <c r="G96" s="99"/>
      <c r="H96" s="99"/>
      <c r="I96" s="99"/>
      <c r="J96" s="99"/>
      <c r="K96" s="100"/>
      <c r="L96" s="79"/>
      <c r="M96" s="9"/>
      <c r="N96" s="63" t="s">
        <v>19</v>
      </c>
      <c r="O96" s="98">
        <f>DATE($O94,$P94,1)</f>
        <v>46327</v>
      </c>
      <c r="P96" s="99"/>
      <c r="Q96" s="99"/>
      <c r="R96" s="99"/>
      <c r="S96" s="99"/>
      <c r="T96" s="99"/>
      <c r="U96" s="99"/>
      <c r="V96" s="99"/>
      <c r="W96" s="100"/>
      <c r="X96" s="79"/>
      <c r="AA96" s="63" t="s">
        <v>19</v>
      </c>
      <c r="AB96" s="98">
        <f>DATE($AB94,$AC94,1)</f>
        <v>46357</v>
      </c>
      <c r="AC96" s="99"/>
      <c r="AD96" s="99"/>
      <c r="AE96" s="99"/>
      <c r="AF96" s="99"/>
      <c r="AG96" s="99"/>
      <c r="AH96" s="99"/>
      <c r="AI96" s="99"/>
      <c r="AJ96" s="100"/>
      <c r="AK96" s="79"/>
      <c r="AL96" s="9"/>
      <c r="AM96" s="63" t="s">
        <v>19</v>
      </c>
      <c r="AN96" s="98">
        <f>DATE($AN94,$AO94,1)</f>
        <v>46419</v>
      </c>
      <c r="AO96" s="99"/>
      <c r="AP96" s="99"/>
      <c r="AQ96" s="99"/>
      <c r="AR96" s="99"/>
      <c r="AS96" s="99"/>
      <c r="AT96" s="99"/>
      <c r="AU96" s="99"/>
      <c r="AV96" s="100"/>
      <c r="AW96" s="79"/>
      <c r="AZ96" s="63" t="s">
        <v>19</v>
      </c>
      <c r="BA96" s="98">
        <f>DATE(BA94,BB94,1)</f>
        <v>46478</v>
      </c>
      <c r="BB96" s="99"/>
      <c r="BC96" s="99"/>
      <c r="BD96" s="99"/>
      <c r="BE96" s="99"/>
      <c r="BF96" s="99"/>
      <c r="BG96" s="99"/>
      <c r="BH96" s="99"/>
      <c r="BI96" s="100"/>
      <c r="BJ96" s="79"/>
      <c r="BK96" s="9"/>
      <c r="BL96" s="63" t="s">
        <v>19</v>
      </c>
      <c r="BM96" s="98">
        <f>DATE(BM94,BN94,1)</f>
        <v>46539</v>
      </c>
      <c r="BN96" s="99"/>
      <c r="BO96" s="99"/>
      <c r="BP96" s="99"/>
      <c r="BQ96" s="99"/>
      <c r="BR96" s="99"/>
      <c r="BS96" s="99"/>
      <c r="BT96" s="99"/>
      <c r="BU96" s="100"/>
      <c r="BV96" s="79"/>
      <c r="BY96" s="63" t="s">
        <v>19</v>
      </c>
      <c r="BZ96" s="98">
        <f>DATE(BZ94,CA94,1)</f>
        <v>46600</v>
      </c>
      <c r="CA96" s="99"/>
      <c r="CB96" s="99"/>
      <c r="CC96" s="99"/>
      <c r="CD96" s="99"/>
      <c r="CE96" s="99"/>
      <c r="CF96" s="99"/>
      <c r="CG96" s="99"/>
      <c r="CH96" s="100"/>
      <c r="CI96" s="79"/>
      <c r="CJ96" s="9"/>
      <c r="CK96" s="63" t="s">
        <v>19</v>
      </c>
      <c r="CL96" s="98">
        <f>DATE(CL94,CM94,1)</f>
        <v>46661</v>
      </c>
      <c r="CM96" s="99"/>
      <c r="CN96" s="99"/>
      <c r="CO96" s="99"/>
      <c r="CP96" s="99"/>
      <c r="CQ96" s="99"/>
      <c r="CR96" s="99"/>
      <c r="CS96" s="99"/>
      <c r="CT96" s="100"/>
      <c r="CU96" s="79"/>
    </row>
    <row r="97" spans="2:99" x14ac:dyDescent="0.15">
      <c r="B97" s="32" t="s">
        <v>20</v>
      </c>
      <c r="C97" s="28">
        <f>IF(I81&lt;$G$8,I83+1,"")</f>
        <v>46272</v>
      </c>
      <c r="D97" s="29">
        <f t="shared" ref="D97:I97" si="324">IF(C95&lt;$G$8,C97+1,"")</f>
        <v>46273</v>
      </c>
      <c r="E97" s="29">
        <f t="shared" si="324"/>
        <v>46274</v>
      </c>
      <c r="F97" s="29">
        <f t="shared" si="324"/>
        <v>46275</v>
      </c>
      <c r="G97" s="29">
        <f t="shared" si="324"/>
        <v>46276</v>
      </c>
      <c r="H97" s="29">
        <f t="shared" si="324"/>
        <v>46277</v>
      </c>
      <c r="I97" s="29">
        <f t="shared" si="324"/>
        <v>46278</v>
      </c>
      <c r="J97" s="30" t="s">
        <v>54</v>
      </c>
      <c r="K97" s="31">
        <f>+COUNTIFS(C98:I98,"土",C102:I102,"")+COUNTIFS(C98:I98,"日",C102:I102,"")+COUNTIFS(祝日,C95)+COUNTIFS(祝日,D95)+COUNTIFS(祝日,E95)+COUNTIFS(祝日,F95)+COUNTIFS(祝日,G95)</f>
        <v>2</v>
      </c>
      <c r="M97" s="9"/>
      <c r="N97" s="32" t="s">
        <v>20</v>
      </c>
      <c r="O97" s="28">
        <f>IF(U81&lt;$G$8,U83+1,"")</f>
        <v>46328</v>
      </c>
      <c r="P97" s="29">
        <f t="shared" ref="P97:U97" si="325">IF(O95&lt;$G$8,O97+1,"")</f>
        <v>46329</v>
      </c>
      <c r="Q97" s="29">
        <f t="shared" si="325"/>
        <v>46330</v>
      </c>
      <c r="R97" s="29">
        <f t="shared" si="325"/>
        <v>46331</v>
      </c>
      <c r="S97" s="29">
        <f t="shared" si="325"/>
        <v>46332</v>
      </c>
      <c r="T97" s="29">
        <f t="shared" si="325"/>
        <v>46333</v>
      </c>
      <c r="U97" s="29">
        <f t="shared" si="325"/>
        <v>46334</v>
      </c>
      <c r="V97" s="30" t="s">
        <v>54</v>
      </c>
      <c r="W97" s="31">
        <f>+COUNTIFS(O98:U98,"土",O102:U102,"")+COUNTIFS(O98:U98,"日",O102:U102,"")+COUNTIFS(祝日,O95)+COUNTIFS(祝日,P95)+COUNTIFS(祝日,Q95)+COUNTIFS(祝日,R95)+COUNTIFS(祝日,S95)</f>
        <v>3</v>
      </c>
      <c r="AA97" s="32" t="s">
        <v>20</v>
      </c>
      <c r="AB97" s="28">
        <f>IF(AH81&lt;$G$8,AH83+1,"")</f>
        <v>46384</v>
      </c>
      <c r="AC97" s="29">
        <f t="shared" ref="AC97:AH97" si="326">IF(AB95&lt;$G$8,AB97+1,"")</f>
        <v>46385</v>
      </c>
      <c r="AD97" s="29">
        <f t="shared" si="326"/>
        <v>46386</v>
      </c>
      <c r="AE97" s="29">
        <f t="shared" si="326"/>
        <v>46387</v>
      </c>
      <c r="AF97" s="29" t="str">
        <f t="shared" si="326"/>
        <v/>
      </c>
      <c r="AG97" s="29" t="str">
        <f t="shared" si="326"/>
        <v/>
      </c>
      <c r="AH97" s="29" t="str">
        <f t="shared" si="326"/>
        <v/>
      </c>
      <c r="AI97" s="30" t="s">
        <v>54</v>
      </c>
      <c r="AJ97" s="31">
        <f>+COUNTIFS(AB98:AH98,"土",AB102:AH102,"")+COUNTIFS(AB98:AH98,"日",AB102:AH102,"")+COUNTIFS(祝日,AB95)+COUNTIFS(祝日,AC95)+COUNTIFS(祝日,AD95)+COUNTIFS(祝日,AE95)+COUNTIFS(祝日,AF95)</f>
        <v>1</v>
      </c>
      <c r="AL97" s="9"/>
      <c r="AM97" s="32" t="s">
        <v>20</v>
      </c>
      <c r="AN97" s="28" t="str">
        <f>IF(AT81&lt;$G$8,AT83+1,"")</f>
        <v/>
      </c>
      <c r="AO97" s="29" t="str">
        <f t="shared" ref="AO97:AT97" si="327">IF(AN95&lt;$G$8,AN97+1,"")</f>
        <v/>
      </c>
      <c r="AP97" s="29" t="str">
        <f t="shared" si="327"/>
        <v/>
      </c>
      <c r="AQ97" s="29" t="str">
        <f t="shared" si="327"/>
        <v/>
      </c>
      <c r="AR97" s="29" t="str">
        <f t="shared" si="327"/>
        <v/>
      </c>
      <c r="AS97" s="29" t="str">
        <f t="shared" si="327"/>
        <v/>
      </c>
      <c r="AT97" s="29" t="str">
        <f t="shared" si="327"/>
        <v/>
      </c>
      <c r="AU97" s="30" t="s">
        <v>54</v>
      </c>
      <c r="AV97" s="31">
        <f>+COUNTIFS(AN98:AT98,"土",AN102:AT102,"")+COUNTIFS(AN98:AT98,"日",AN102:AT102,"")+COUNTIFS(祝日,AN95)+COUNTIFS(祝日,AO95)+COUNTIFS(祝日,AP95)+COUNTIFS(祝日,AQ95)+COUNTIFS(祝日,AR95)</f>
        <v>1</v>
      </c>
      <c r="AZ97" s="32" t="s">
        <v>20</v>
      </c>
      <c r="BA97" s="28" t="str">
        <f>IF(BG81&lt;$G$8,BG83+1,"")</f>
        <v/>
      </c>
      <c r="BB97" s="29" t="str">
        <f t="shared" ref="BB97:BG97" si="328">IF(BA95&lt;$G$8,BA97+1,"")</f>
        <v/>
      </c>
      <c r="BC97" s="29" t="str">
        <f t="shared" si="328"/>
        <v/>
      </c>
      <c r="BD97" s="29" t="str">
        <f t="shared" si="328"/>
        <v/>
      </c>
      <c r="BE97" s="29" t="str">
        <f t="shared" si="328"/>
        <v/>
      </c>
      <c r="BF97" s="29" t="str">
        <f t="shared" si="328"/>
        <v/>
      </c>
      <c r="BG97" s="29" t="str">
        <f t="shared" si="328"/>
        <v/>
      </c>
      <c r="BH97" s="30" t="s">
        <v>54</v>
      </c>
      <c r="BI97" s="31">
        <f>+COUNTIFS(BA98:BG98,"土",BA102:BG102,"")+COUNTIFS(BA98:BG98,"日",BA102:BG102,"")+COUNTIFS(祝日,BA95)+COUNTIFS(祝日,BB95)+COUNTIFS(祝日,BC95)+COUNTIFS(祝日,BD95)+COUNTIFS(祝日,BE95)</f>
        <v>0</v>
      </c>
      <c r="BK97" s="9"/>
      <c r="BL97" s="32" t="s">
        <v>20</v>
      </c>
      <c r="BM97" s="28" t="str">
        <f>IF(BS81&lt;$G$8,BS83+1,"")</f>
        <v/>
      </c>
      <c r="BN97" s="29" t="str">
        <f t="shared" ref="BN97:BS97" si="329">IF(BM95&lt;$G$8,BM97+1,"")</f>
        <v/>
      </c>
      <c r="BO97" s="29" t="str">
        <f t="shared" si="329"/>
        <v/>
      </c>
      <c r="BP97" s="29" t="str">
        <f t="shared" si="329"/>
        <v/>
      </c>
      <c r="BQ97" s="29" t="str">
        <f t="shared" si="329"/>
        <v/>
      </c>
      <c r="BR97" s="29" t="str">
        <f t="shared" si="329"/>
        <v/>
      </c>
      <c r="BS97" s="29" t="str">
        <f t="shared" si="329"/>
        <v/>
      </c>
      <c r="BT97" s="30" t="s">
        <v>54</v>
      </c>
      <c r="BU97" s="31">
        <f>+COUNTIFS(BM98:BS98,"土",BM102:BS102,"")+COUNTIFS(BM98:BS98,"日",BM102:BS102,"")+COUNTIFS(祝日,BM95)+COUNTIFS(祝日,BN95)+COUNTIFS(祝日,BO95)+COUNTIFS(祝日,BP95)+COUNTIFS(祝日,BQ95)</f>
        <v>0</v>
      </c>
      <c r="BY97" s="32" t="s">
        <v>20</v>
      </c>
      <c r="BZ97" s="28" t="str">
        <f>IF(CF81&lt;$G$8,CF83+1,"")</f>
        <v/>
      </c>
      <c r="CA97" s="29" t="str">
        <f t="shared" ref="CA97" si="330">IF(BZ95&lt;$G$8,BZ97+1,"")</f>
        <v/>
      </c>
      <c r="CB97" s="29" t="str">
        <f t="shared" ref="CB97" si="331">IF(CA95&lt;$G$8,CA97+1,"")</f>
        <v/>
      </c>
      <c r="CC97" s="29" t="str">
        <f t="shared" ref="CC97" si="332">IF(CB95&lt;$G$8,CB97+1,"")</f>
        <v/>
      </c>
      <c r="CD97" s="29" t="str">
        <f t="shared" ref="CD97" si="333">IF(CC95&lt;$G$8,CC97+1,"")</f>
        <v/>
      </c>
      <c r="CE97" s="29" t="str">
        <f t="shared" ref="CE97" si="334">IF(CD95&lt;$G$8,CD97+1,"")</f>
        <v/>
      </c>
      <c r="CF97" s="29" t="str">
        <f t="shared" ref="CF97" si="335">IF(CE95&lt;$G$8,CE97+1,"")</f>
        <v/>
      </c>
      <c r="CG97" s="30" t="s">
        <v>54</v>
      </c>
      <c r="CH97" s="31">
        <f>+COUNTIFS(BZ98:CF98,"土",BZ102:CF102,"")+COUNTIFS(BZ98:CF98,"日",BZ102:CF102,"")+COUNTIFS(祝日,BZ95)+COUNTIFS(祝日,CA95)+COUNTIFS(祝日,CB95)+COUNTIFS(祝日,CC95)+COUNTIFS(祝日,CD95)</f>
        <v>1</v>
      </c>
      <c r="CJ97" s="9"/>
      <c r="CK97" s="32" t="s">
        <v>20</v>
      </c>
      <c r="CL97" s="28" t="str">
        <f>IF(CR81&lt;$G$8,CR83+1,"")</f>
        <v/>
      </c>
      <c r="CM97" s="29" t="str">
        <f t="shared" ref="CM97" si="336">IF(CL95&lt;$G$8,CL97+1,"")</f>
        <v/>
      </c>
      <c r="CN97" s="29" t="str">
        <f t="shared" ref="CN97" si="337">IF(CM95&lt;$G$8,CM97+1,"")</f>
        <v/>
      </c>
      <c r="CO97" s="29" t="str">
        <f t="shared" ref="CO97" si="338">IF(CN95&lt;$G$8,CN97+1,"")</f>
        <v/>
      </c>
      <c r="CP97" s="29" t="str">
        <f t="shared" ref="CP97" si="339">IF(CO95&lt;$G$8,CO97+1,"")</f>
        <v/>
      </c>
      <c r="CQ97" s="29" t="str">
        <f t="shared" ref="CQ97" si="340">IF(CP95&lt;$G$8,CP97+1,"")</f>
        <v/>
      </c>
      <c r="CR97" s="29" t="str">
        <f t="shared" ref="CR97" si="341">IF(CQ95&lt;$G$8,CQ97+1,"")</f>
        <v/>
      </c>
      <c r="CS97" s="30" t="s">
        <v>54</v>
      </c>
      <c r="CT97" s="31">
        <f>+COUNTIFS(CL98:CR98,"土",CL102:CR102,"")+COUNTIFS(CL98:CR98,"日",CL102:CR102,"")+COUNTIFS(祝日,CL95)+COUNTIFS(祝日,CM95)+COUNTIFS(祝日,CN95)+COUNTIFS(祝日,CO95)+COUNTIFS(祝日,CP95)</f>
        <v>0</v>
      </c>
    </row>
    <row r="98" spans="2:99" x14ac:dyDescent="0.15">
      <c r="B98" s="32" t="s">
        <v>5</v>
      </c>
      <c r="C98" s="33" t="str">
        <f>IF(C97="","","月")</f>
        <v>月</v>
      </c>
      <c r="D98" s="33" t="str">
        <f>IF(D97="","","火")</f>
        <v>火</v>
      </c>
      <c r="E98" s="33" t="str">
        <f>IF(E97="","","水")</f>
        <v>水</v>
      </c>
      <c r="F98" s="33" t="str">
        <f>IF(F97="","","木")</f>
        <v>木</v>
      </c>
      <c r="G98" s="33" t="str">
        <f>IF(G97="","","金")</f>
        <v>金</v>
      </c>
      <c r="H98" s="33" t="str">
        <f>IF(H97="","","土")</f>
        <v>土</v>
      </c>
      <c r="I98" s="33" t="str">
        <f>IF(I97="","","日")</f>
        <v>日</v>
      </c>
      <c r="J98" s="30" t="s">
        <v>16</v>
      </c>
      <c r="K98" s="31">
        <f>+COUNTIF(C102:I102,"夏休")+COUNTIF(C102:I102,"冬休")+COUNTIF(C102:I102,"中止")</f>
        <v>0</v>
      </c>
      <c r="L98" s="7">
        <f>+COUNTIF(H102:I102,"夏休")+COUNTIF(H102:I102,"冬休")+COUNTIF(H102:I102,"中止")</f>
        <v>0</v>
      </c>
      <c r="M98" s="9"/>
      <c r="N98" s="32" t="s">
        <v>5</v>
      </c>
      <c r="O98" s="33" t="str">
        <f>IF(O97="","","月")</f>
        <v>月</v>
      </c>
      <c r="P98" s="33" t="str">
        <f>IF(P97="","","火")</f>
        <v>火</v>
      </c>
      <c r="Q98" s="33" t="str">
        <f>IF(Q97="","","水")</f>
        <v>水</v>
      </c>
      <c r="R98" s="33" t="str">
        <f>IF(R97="","","木")</f>
        <v>木</v>
      </c>
      <c r="S98" s="33" t="str">
        <f>IF(S97="","","金")</f>
        <v>金</v>
      </c>
      <c r="T98" s="33" t="str">
        <f>IF(T97="","","土")</f>
        <v>土</v>
      </c>
      <c r="U98" s="33" t="str">
        <f>IF(U97="","","日")</f>
        <v>日</v>
      </c>
      <c r="V98" s="30" t="s">
        <v>16</v>
      </c>
      <c r="W98" s="31">
        <f>+COUNTIF(O102:U102,"夏休")+COUNTIF(O102:U102,"冬休")+COUNTIF(O102:U102,"中止")</f>
        <v>0</v>
      </c>
      <c r="X98" s="7">
        <f>+COUNTIF(T102:U102,"夏休")+COUNTIF(T102:U102,"冬休")+COUNTIF(T102:U102,"中止")</f>
        <v>0</v>
      </c>
      <c r="AA98" s="32" t="s">
        <v>5</v>
      </c>
      <c r="AB98" s="33" t="str">
        <f>IF(AB97="","","月")</f>
        <v>月</v>
      </c>
      <c r="AC98" s="33" t="str">
        <f>IF(AC97="","","火")</f>
        <v>火</v>
      </c>
      <c r="AD98" s="33" t="str">
        <f>IF(AD97="","","水")</f>
        <v>水</v>
      </c>
      <c r="AE98" s="33" t="str">
        <f>IF(AE97="","","木")</f>
        <v>木</v>
      </c>
      <c r="AF98" s="33" t="str">
        <f>IF(AF97="","","金")</f>
        <v/>
      </c>
      <c r="AG98" s="33" t="str">
        <f>IF(AG97="","","土")</f>
        <v/>
      </c>
      <c r="AH98" s="33" t="str">
        <f>IF(AH97="","","日")</f>
        <v/>
      </c>
      <c r="AI98" s="30" t="s">
        <v>16</v>
      </c>
      <c r="AJ98" s="31">
        <f>+COUNTIF(AB102:AH102,"夏休")+COUNTIF(AB102:AH102,"冬休")+COUNTIF(AB102:AH102,"中止")</f>
        <v>0</v>
      </c>
      <c r="AK98" s="7">
        <f>+COUNTIF(AG102:AH102,"夏休")+COUNTIF(AG102:AH102,"冬休")+COUNTIF(AG102:AH102,"中止")</f>
        <v>0</v>
      </c>
      <c r="AL98" s="9"/>
      <c r="AM98" s="32" t="s">
        <v>5</v>
      </c>
      <c r="AN98" s="33" t="str">
        <f>IF(AN97="","","月")</f>
        <v/>
      </c>
      <c r="AO98" s="33" t="str">
        <f>IF(AO97="","","火")</f>
        <v/>
      </c>
      <c r="AP98" s="33" t="str">
        <f>IF(AP97="","","水")</f>
        <v/>
      </c>
      <c r="AQ98" s="33" t="str">
        <f>IF(AQ97="","","木")</f>
        <v/>
      </c>
      <c r="AR98" s="33" t="str">
        <f>IF(AR97="","","金")</f>
        <v/>
      </c>
      <c r="AS98" s="33" t="str">
        <f>IF(AS97="","","土")</f>
        <v/>
      </c>
      <c r="AT98" s="33" t="str">
        <f>IF(AT97="","","日")</f>
        <v/>
      </c>
      <c r="AU98" s="30" t="s">
        <v>16</v>
      </c>
      <c r="AV98" s="31">
        <f>+COUNTIF(AN102:AT102,"夏休")+COUNTIF(AN102:AT102,"冬休")+COUNTIF(AN102:AT102,"中止")</f>
        <v>0</v>
      </c>
      <c r="AW98" s="7">
        <f>+COUNTIF(AS102:AT102,"夏休")+COUNTIF(AS102:AT102,"冬休")+COUNTIF(AS102:AT102,"中止")</f>
        <v>0</v>
      </c>
      <c r="AZ98" s="32" t="s">
        <v>5</v>
      </c>
      <c r="BA98" s="33" t="str">
        <f>IF(BA97="","","月")</f>
        <v/>
      </c>
      <c r="BB98" s="33" t="str">
        <f>IF(BB97="","","火")</f>
        <v/>
      </c>
      <c r="BC98" s="33" t="str">
        <f>IF(BC97="","","水")</f>
        <v/>
      </c>
      <c r="BD98" s="33" t="str">
        <f>IF(BD97="","","木")</f>
        <v/>
      </c>
      <c r="BE98" s="33" t="str">
        <f>IF(BE97="","","金")</f>
        <v/>
      </c>
      <c r="BF98" s="33" t="str">
        <f>IF(BF97="","","土")</f>
        <v/>
      </c>
      <c r="BG98" s="33" t="str">
        <f>IF(BG97="","","日")</f>
        <v/>
      </c>
      <c r="BH98" s="30" t="s">
        <v>16</v>
      </c>
      <c r="BI98" s="31">
        <f>+COUNTIF(BA102:BG102,"夏休")+COUNTIF(BA102:BG102,"冬休")+COUNTIF(BA102:BG102,"中止")</f>
        <v>0</v>
      </c>
      <c r="BJ98" s="7">
        <f>+COUNTIF(BF102:BG102,"夏休")+COUNTIF(BF102:BG102,"冬休")+COUNTIF(BF102:BG102,"中止")</f>
        <v>0</v>
      </c>
      <c r="BK98" s="9"/>
      <c r="BL98" s="32" t="s">
        <v>5</v>
      </c>
      <c r="BM98" s="33" t="str">
        <f>IF(BM97="","","月")</f>
        <v/>
      </c>
      <c r="BN98" s="33" t="str">
        <f>IF(BN97="","","火")</f>
        <v/>
      </c>
      <c r="BO98" s="33" t="str">
        <f>IF(BO97="","","水")</f>
        <v/>
      </c>
      <c r="BP98" s="33" t="str">
        <f>IF(BP97="","","木")</f>
        <v/>
      </c>
      <c r="BQ98" s="33" t="str">
        <f>IF(BQ97="","","金")</f>
        <v/>
      </c>
      <c r="BR98" s="33" t="str">
        <f>IF(BR97="","","土")</f>
        <v/>
      </c>
      <c r="BS98" s="33" t="str">
        <f>IF(BS97="","","日")</f>
        <v/>
      </c>
      <c r="BT98" s="30" t="s">
        <v>16</v>
      </c>
      <c r="BU98" s="31">
        <f>+COUNTIF(BM102:BS102,"夏休")+COUNTIF(BM102:BS102,"冬休")+COUNTIF(BM102:BS102,"中止")</f>
        <v>0</v>
      </c>
      <c r="BV98" s="7">
        <f>+COUNTIF(BR102:BS102,"夏休")+COUNTIF(BR102:BS102,"冬休")+COUNTIF(BR102:BS102,"中止")</f>
        <v>0</v>
      </c>
      <c r="BY98" s="32" t="s">
        <v>5</v>
      </c>
      <c r="BZ98" s="33" t="str">
        <f>IF(BZ97="","","月")</f>
        <v/>
      </c>
      <c r="CA98" s="33" t="str">
        <f>IF(CA97="","","火")</f>
        <v/>
      </c>
      <c r="CB98" s="33" t="str">
        <f>IF(CB97="","","水")</f>
        <v/>
      </c>
      <c r="CC98" s="33" t="str">
        <f>IF(CC97="","","木")</f>
        <v/>
      </c>
      <c r="CD98" s="33" t="str">
        <f>IF(CD97="","","金")</f>
        <v/>
      </c>
      <c r="CE98" s="33" t="str">
        <f>IF(CE97="","","土")</f>
        <v/>
      </c>
      <c r="CF98" s="33" t="str">
        <f>IF(CF97="","","日")</f>
        <v/>
      </c>
      <c r="CG98" s="30" t="s">
        <v>16</v>
      </c>
      <c r="CH98" s="31">
        <f>+COUNTIF(BZ102:CF102,"夏休")+COUNTIF(BZ102:CF102,"冬休")+COUNTIF(BZ102:CF102,"中止")</f>
        <v>0</v>
      </c>
      <c r="CI98" s="7">
        <f>+COUNTIF(CE102:CF102,"夏休")+COUNTIF(CE102:CF102,"冬休")+COUNTIF(CE102:CF102,"中止")</f>
        <v>0</v>
      </c>
      <c r="CJ98" s="9"/>
      <c r="CK98" s="32" t="s">
        <v>5</v>
      </c>
      <c r="CL98" s="33" t="str">
        <f>IF(CL97="","","月")</f>
        <v/>
      </c>
      <c r="CM98" s="33" t="str">
        <f>IF(CM97="","","火")</f>
        <v/>
      </c>
      <c r="CN98" s="33" t="str">
        <f>IF(CN97="","","水")</f>
        <v/>
      </c>
      <c r="CO98" s="33" t="str">
        <f>IF(CO97="","","木")</f>
        <v/>
      </c>
      <c r="CP98" s="33" t="str">
        <f>IF(CP97="","","金")</f>
        <v/>
      </c>
      <c r="CQ98" s="33" t="str">
        <f>IF(CQ97="","","土")</f>
        <v/>
      </c>
      <c r="CR98" s="33" t="str">
        <f>IF(CR97="","","日")</f>
        <v/>
      </c>
      <c r="CS98" s="30" t="s">
        <v>16</v>
      </c>
      <c r="CT98" s="31">
        <f>+COUNTIF(CL102:CR102,"夏休")+COUNTIF(CL102:CR102,"冬休")+COUNTIF(CL102:CR102,"中止")</f>
        <v>0</v>
      </c>
      <c r="CU98" s="7">
        <f>+COUNTIF(CQ102:CR102,"夏休")+COUNTIF(CQ102:CR102,"冬休")+COUNTIF(CQ102:CR102,"中止")</f>
        <v>0</v>
      </c>
    </row>
    <row r="99" spans="2:99" ht="13.5" customHeight="1" x14ac:dyDescent="0.15">
      <c r="B99" s="104" t="s">
        <v>8</v>
      </c>
      <c r="C99" s="107"/>
      <c r="D99" s="101"/>
      <c r="E99" s="101"/>
      <c r="F99" s="101"/>
      <c r="G99" s="101"/>
      <c r="H99" s="101"/>
      <c r="I99" s="101"/>
      <c r="J99" s="34" t="s">
        <v>2</v>
      </c>
      <c r="K99" s="74">
        <f>COUNT(C97:I97)-K98</f>
        <v>7</v>
      </c>
      <c r="L99" s="80"/>
      <c r="M99" s="9"/>
      <c r="N99" s="104" t="s">
        <v>8</v>
      </c>
      <c r="O99" s="107"/>
      <c r="P99" s="101"/>
      <c r="Q99" s="101"/>
      <c r="R99" s="101"/>
      <c r="S99" s="101"/>
      <c r="T99" s="101"/>
      <c r="U99" s="101"/>
      <c r="V99" s="34" t="s">
        <v>2</v>
      </c>
      <c r="W99" s="74">
        <f>COUNT(O97:U97)-W98</f>
        <v>7</v>
      </c>
      <c r="X99" s="80"/>
      <c r="AA99" s="104" t="s">
        <v>8</v>
      </c>
      <c r="AB99" s="107"/>
      <c r="AC99" s="101"/>
      <c r="AD99" s="101"/>
      <c r="AE99" s="101"/>
      <c r="AF99" s="101"/>
      <c r="AG99" s="101"/>
      <c r="AH99" s="101"/>
      <c r="AI99" s="34" t="s">
        <v>2</v>
      </c>
      <c r="AJ99" s="74">
        <f>COUNT(AB97:AH97)-AJ98</f>
        <v>4</v>
      </c>
      <c r="AK99" s="80"/>
      <c r="AL99" s="9"/>
      <c r="AM99" s="104" t="s">
        <v>8</v>
      </c>
      <c r="AN99" s="107"/>
      <c r="AO99" s="101"/>
      <c r="AP99" s="101"/>
      <c r="AQ99" s="101"/>
      <c r="AR99" s="101"/>
      <c r="AS99" s="101"/>
      <c r="AT99" s="101"/>
      <c r="AU99" s="34" t="s">
        <v>2</v>
      </c>
      <c r="AV99" s="74">
        <f>COUNT(AN97:AT97)-AV98</f>
        <v>0</v>
      </c>
      <c r="AW99" s="80"/>
      <c r="AZ99" s="104" t="s">
        <v>8</v>
      </c>
      <c r="BA99" s="107"/>
      <c r="BB99" s="101"/>
      <c r="BC99" s="101"/>
      <c r="BD99" s="101"/>
      <c r="BE99" s="101"/>
      <c r="BF99" s="101"/>
      <c r="BG99" s="101"/>
      <c r="BH99" s="34" t="s">
        <v>2</v>
      </c>
      <c r="BI99" s="74">
        <f>COUNT(BA97:BG97)-BI98</f>
        <v>0</v>
      </c>
      <c r="BJ99" s="80"/>
      <c r="BK99" s="9"/>
      <c r="BL99" s="104" t="s">
        <v>8</v>
      </c>
      <c r="BM99" s="107"/>
      <c r="BN99" s="101"/>
      <c r="BO99" s="101"/>
      <c r="BP99" s="101"/>
      <c r="BQ99" s="101"/>
      <c r="BR99" s="101"/>
      <c r="BS99" s="101"/>
      <c r="BT99" s="34" t="s">
        <v>2</v>
      </c>
      <c r="BU99" s="74">
        <f>COUNT(BM97:BS97)-BU98</f>
        <v>0</v>
      </c>
      <c r="BV99" s="80"/>
      <c r="BY99" s="104" t="s">
        <v>8</v>
      </c>
      <c r="BZ99" s="107"/>
      <c r="CA99" s="101"/>
      <c r="CB99" s="101"/>
      <c r="CC99" s="101"/>
      <c r="CD99" s="101"/>
      <c r="CE99" s="101"/>
      <c r="CF99" s="101"/>
      <c r="CG99" s="34" t="s">
        <v>2</v>
      </c>
      <c r="CH99" s="74">
        <f>COUNT(BZ97:CF97)-CH98</f>
        <v>0</v>
      </c>
      <c r="CI99" s="80"/>
      <c r="CJ99" s="9"/>
      <c r="CK99" s="104" t="s">
        <v>8</v>
      </c>
      <c r="CL99" s="107"/>
      <c r="CM99" s="101"/>
      <c r="CN99" s="101"/>
      <c r="CO99" s="101"/>
      <c r="CP99" s="101"/>
      <c r="CQ99" s="101"/>
      <c r="CR99" s="101"/>
      <c r="CS99" s="34" t="s">
        <v>2</v>
      </c>
      <c r="CT99" s="74">
        <f>COUNT(CL97:CR97)-CT98</f>
        <v>0</v>
      </c>
      <c r="CU99" s="80"/>
    </row>
    <row r="100" spans="2:99" ht="13.5" customHeight="1" x14ac:dyDescent="0.15">
      <c r="B100" s="105"/>
      <c r="C100" s="108"/>
      <c r="D100" s="102"/>
      <c r="E100" s="102"/>
      <c r="F100" s="102"/>
      <c r="G100" s="102"/>
      <c r="H100" s="102"/>
      <c r="I100" s="102"/>
      <c r="J100" s="34" t="s">
        <v>6</v>
      </c>
      <c r="K100" s="36">
        <f>+COUNTIF(C103:I103,"休")</f>
        <v>0</v>
      </c>
      <c r="M100" s="37"/>
      <c r="N100" s="105"/>
      <c r="O100" s="108"/>
      <c r="P100" s="102"/>
      <c r="Q100" s="102"/>
      <c r="R100" s="102"/>
      <c r="S100" s="102"/>
      <c r="T100" s="102"/>
      <c r="U100" s="102"/>
      <c r="V100" s="34" t="s">
        <v>6</v>
      </c>
      <c r="W100" s="36">
        <f>+COUNTIF(O103:U103,"休")</f>
        <v>0</v>
      </c>
      <c r="AA100" s="105"/>
      <c r="AB100" s="108"/>
      <c r="AC100" s="102"/>
      <c r="AD100" s="102"/>
      <c r="AE100" s="102"/>
      <c r="AF100" s="102"/>
      <c r="AG100" s="102"/>
      <c r="AH100" s="102"/>
      <c r="AI100" s="34" t="s">
        <v>6</v>
      </c>
      <c r="AJ100" s="36">
        <f>+COUNTIF(AB103:AH103,"休")</f>
        <v>0</v>
      </c>
      <c r="AL100" s="37"/>
      <c r="AM100" s="105"/>
      <c r="AN100" s="108"/>
      <c r="AO100" s="102"/>
      <c r="AP100" s="102"/>
      <c r="AQ100" s="102"/>
      <c r="AR100" s="102"/>
      <c r="AS100" s="102"/>
      <c r="AT100" s="102"/>
      <c r="AU100" s="34" t="s">
        <v>6</v>
      </c>
      <c r="AV100" s="36">
        <f>+COUNTIF(AN103:AT103,"休")</f>
        <v>0</v>
      </c>
      <c r="AZ100" s="105"/>
      <c r="BA100" s="108"/>
      <c r="BB100" s="102"/>
      <c r="BC100" s="102"/>
      <c r="BD100" s="102"/>
      <c r="BE100" s="102"/>
      <c r="BF100" s="102"/>
      <c r="BG100" s="102"/>
      <c r="BH100" s="34" t="s">
        <v>6</v>
      </c>
      <c r="BI100" s="36">
        <f>+COUNTIF(BA103:BG103,"休")</f>
        <v>0</v>
      </c>
      <c r="BK100" s="37"/>
      <c r="BL100" s="105"/>
      <c r="BM100" s="108"/>
      <c r="BN100" s="102"/>
      <c r="BO100" s="102"/>
      <c r="BP100" s="102"/>
      <c r="BQ100" s="102"/>
      <c r="BR100" s="102"/>
      <c r="BS100" s="102"/>
      <c r="BT100" s="34" t="s">
        <v>6</v>
      </c>
      <c r="BU100" s="36">
        <f>+COUNTIF(BM103:BS103,"休")</f>
        <v>0</v>
      </c>
      <c r="BY100" s="105"/>
      <c r="BZ100" s="108"/>
      <c r="CA100" s="102"/>
      <c r="CB100" s="102"/>
      <c r="CC100" s="102"/>
      <c r="CD100" s="102"/>
      <c r="CE100" s="102"/>
      <c r="CF100" s="102"/>
      <c r="CG100" s="34" t="s">
        <v>6</v>
      </c>
      <c r="CH100" s="36">
        <f>+COUNTIF(BZ103:CF103,"休")</f>
        <v>0</v>
      </c>
      <c r="CJ100" s="37"/>
      <c r="CK100" s="105"/>
      <c r="CL100" s="108"/>
      <c r="CM100" s="102"/>
      <c r="CN100" s="102"/>
      <c r="CO100" s="102"/>
      <c r="CP100" s="102"/>
      <c r="CQ100" s="102"/>
      <c r="CR100" s="102"/>
      <c r="CS100" s="34" t="s">
        <v>6</v>
      </c>
      <c r="CT100" s="36">
        <f>+COUNTIF(CL103:CR103,"休")</f>
        <v>0</v>
      </c>
    </row>
    <row r="101" spans="2:99" ht="13.5" customHeight="1" x14ac:dyDescent="0.15">
      <c r="B101" s="106"/>
      <c r="C101" s="109"/>
      <c r="D101" s="103"/>
      <c r="E101" s="103"/>
      <c r="F101" s="103"/>
      <c r="G101" s="103"/>
      <c r="H101" s="103"/>
      <c r="I101" s="103"/>
      <c r="J101" s="34" t="s">
        <v>9</v>
      </c>
      <c r="K101" s="38">
        <f>+K100/K99</f>
        <v>0</v>
      </c>
      <c r="L101" s="52"/>
      <c r="M101" s="9"/>
      <c r="N101" s="106"/>
      <c r="O101" s="109"/>
      <c r="P101" s="103"/>
      <c r="Q101" s="103"/>
      <c r="R101" s="103"/>
      <c r="S101" s="103"/>
      <c r="T101" s="103"/>
      <c r="U101" s="103"/>
      <c r="V101" s="34" t="s">
        <v>9</v>
      </c>
      <c r="W101" s="38">
        <f>+W100/W99</f>
        <v>0</v>
      </c>
      <c r="X101" s="52"/>
      <c r="AA101" s="106"/>
      <c r="AB101" s="109"/>
      <c r="AC101" s="103"/>
      <c r="AD101" s="103"/>
      <c r="AE101" s="103"/>
      <c r="AF101" s="103"/>
      <c r="AG101" s="103"/>
      <c r="AH101" s="103"/>
      <c r="AI101" s="34" t="s">
        <v>9</v>
      </c>
      <c r="AJ101" s="38">
        <f>+AJ100/AJ99</f>
        <v>0</v>
      </c>
      <c r="AK101" s="52"/>
      <c r="AL101" s="9"/>
      <c r="AM101" s="106"/>
      <c r="AN101" s="109"/>
      <c r="AO101" s="103"/>
      <c r="AP101" s="103"/>
      <c r="AQ101" s="103"/>
      <c r="AR101" s="103"/>
      <c r="AS101" s="103"/>
      <c r="AT101" s="103"/>
      <c r="AU101" s="34" t="s">
        <v>9</v>
      </c>
      <c r="AV101" s="38" t="e">
        <f>+AV100/AV99</f>
        <v>#DIV/0!</v>
      </c>
      <c r="AW101" s="52"/>
      <c r="AZ101" s="106"/>
      <c r="BA101" s="109"/>
      <c r="BB101" s="103"/>
      <c r="BC101" s="103"/>
      <c r="BD101" s="103"/>
      <c r="BE101" s="103"/>
      <c r="BF101" s="103"/>
      <c r="BG101" s="103"/>
      <c r="BH101" s="34" t="s">
        <v>9</v>
      </c>
      <c r="BI101" s="38" t="e">
        <f>+BI100/BI99</f>
        <v>#DIV/0!</v>
      </c>
      <c r="BJ101" s="52"/>
      <c r="BK101" s="9"/>
      <c r="BL101" s="106"/>
      <c r="BM101" s="109"/>
      <c r="BN101" s="103"/>
      <c r="BO101" s="103"/>
      <c r="BP101" s="103"/>
      <c r="BQ101" s="103"/>
      <c r="BR101" s="103"/>
      <c r="BS101" s="103"/>
      <c r="BT101" s="34" t="s">
        <v>9</v>
      </c>
      <c r="BU101" s="38" t="e">
        <f>+BU100/BU99</f>
        <v>#DIV/0!</v>
      </c>
      <c r="BV101" s="52"/>
      <c r="BY101" s="106"/>
      <c r="BZ101" s="109"/>
      <c r="CA101" s="103"/>
      <c r="CB101" s="103"/>
      <c r="CC101" s="103"/>
      <c r="CD101" s="103"/>
      <c r="CE101" s="103"/>
      <c r="CF101" s="103"/>
      <c r="CG101" s="34" t="s">
        <v>9</v>
      </c>
      <c r="CH101" s="38" t="e">
        <f>+CH100/CH99</f>
        <v>#DIV/0!</v>
      </c>
      <c r="CI101" s="52"/>
      <c r="CJ101" s="9"/>
      <c r="CK101" s="106"/>
      <c r="CL101" s="109"/>
      <c r="CM101" s="103"/>
      <c r="CN101" s="103"/>
      <c r="CO101" s="103"/>
      <c r="CP101" s="103"/>
      <c r="CQ101" s="103"/>
      <c r="CR101" s="103"/>
      <c r="CS101" s="34" t="s">
        <v>9</v>
      </c>
      <c r="CT101" s="38" t="e">
        <f>+CT100/CT99</f>
        <v>#DIV/0!</v>
      </c>
      <c r="CU101" s="52"/>
    </row>
    <row r="102" spans="2:99" x14ac:dyDescent="0.15">
      <c r="B102" s="39" t="s">
        <v>15</v>
      </c>
      <c r="C102" s="2"/>
      <c r="D102" s="2"/>
      <c r="E102" s="2"/>
      <c r="F102" s="2"/>
      <c r="G102" s="2"/>
      <c r="H102" s="2"/>
      <c r="I102" s="2"/>
      <c r="J102" s="34" t="s">
        <v>10</v>
      </c>
      <c r="K102" s="36">
        <f>+COUNTIF(C104:I104,"*休")</f>
        <v>0</v>
      </c>
      <c r="M102" s="9"/>
      <c r="N102" s="39" t="s">
        <v>15</v>
      </c>
      <c r="O102" s="5"/>
      <c r="P102" s="2"/>
      <c r="Q102" s="2"/>
      <c r="R102" s="2"/>
      <c r="S102" s="2"/>
      <c r="T102" s="2"/>
      <c r="U102" s="2"/>
      <c r="V102" s="34" t="s">
        <v>10</v>
      </c>
      <c r="W102" s="36">
        <f>+COUNTIF(O104:U104,"*休")</f>
        <v>0</v>
      </c>
      <c r="AA102" s="39" t="s">
        <v>15</v>
      </c>
      <c r="AB102" s="5"/>
      <c r="AC102" s="2"/>
      <c r="AD102" s="2"/>
      <c r="AE102" s="2"/>
      <c r="AF102" s="2"/>
      <c r="AG102" s="2"/>
      <c r="AH102" s="2"/>
      <c r="AI102" s="34" t="s">
        <v>10</v>
      </c>
      <c r="AJ102" s="36">
        <f>+COUNTIF(AB104:AH104,"*休")</f>
        <v>0</v>
      </c>
      <c r="AL102" s="9"/>
      <c r="AM102" s="39" t="s">
        <v>15</v>
      </c>
      <c r="AN102" s="5"/>
      <c r="AO102" s="2"/>
      <c r="AP102" s="2"/>
      <c r="AQ102" s="2"/>
      <c r="AR102" s="2"/>
      <c r="AS102" s="2"/>
      <c r="AT102" s="2"/>
      <c r="AU102" s="34" t="s">
        <v>10</v>
      </c>
      <c r="AV102" s="36">
        <f>+COUNTIF(AN104:AT104,"*休")</f>
        <v>0</v>
      </c>
      <c r="AZ102" s="39" t="s">
        <v>15</v>
      </c>
      <c r="BA102" s="5"/>
      <c r="BB102" s="2"/>
      <c r="BC102" s="2"/>
      <c r="BD102" s="2"/>
      <c r="BE102" s="2"/>
      <c r="BF102" s="2"/>
      <c r="BG102" s="2"/>
      <c r="BH102" s="34" t="s">
        <v>10</v>
      </c>
      <c r="BI102" s="36">
        <f>+COUNTIF(BA104:BG104,"*休")</f>
        <v>0</v>
      </c>
      <c r="BK102" s="9"/>
      <c r="BL102" s="39" t="s">
        <v>15</v>
      </c>
      <c r="BM102" s="5"/>
      <c r="BN102" s="2"/>
      <c r="BO102" s="2"/>
      <c r="BP102" s="2"/>
      <c r="BQ102" s="2"/>
      <c r="BR102" s="2"/>
      <c r="BS102" s="2"/>
      <c r="BT102" s="34" t="s">
        <v>10</v>
      </c>
      <c r="BU102" s="36">
        <f>+COUNTIF(BM104:BS104,"*休")</f>
        <v>0</v>
      </c>
      <c r="BY102" s="39" t="s">
        <v>15</v>
      </c>
      <c r="BZ102" s="5"/>
      <c r="CA102" s="2"/>
      <c r="CB102" s="2"/>
      <c r="CC102" s="2"/>
      <c r="CD102" s="2"/>
      <c r="CE102" s="2"/>
      <c r="CF102" s="2"/>
      <c r="CG102" s="34" t="s">
        <v>10</v>
      </c>
      <c r="CH102" s="36">
        <f>+COUNTIF(BZ104:CF104,"*休")</f>
        <v>0</v>
      </c>
      <c r="CJ102" s="9"/>
      <c r="CK102" s="39" t="s">
        <v>15</v>
      </c>
      <c r="CL102" s="5"/>
      <c r="CM102" s="2"/>
      <c r="CN102" s="2"/>
      <c r="CO102" s="2"/>
      <c r="CP102" s="2"/>
      <c r="CQ102" s="2"/>
      <c r="CR102" s="2"/>
      <c r="CS102" s="34" t="s">
        <v>10</v>
      </c>
      <c r="CT102" s="36">
        <f>+COUNTIF(CL104:CR104,"*休")</f>
        <v>0</v>
      </c>
    </row>
    <row r="103" spans="2:99" x14ac:dyDescent="0.15">
      <c r="B103" s="32" t="s">
        <v>0</v>
      </c>
      <c r="C103" s="2"/>
      <c r="D103" s="2"/>
      <c r="E103" s="2"/>
      <c r="F103" s="2"/>
      <c r="G103" s="2"/>
      <c r="H103" s="2"/>
      <c r="I103" s="2"/>
      <c r="J103" s="40" t="s">
        <v>4</v>
      </c>
      <c r="K103" s="41">
        <f>+K102/K99</f>
        <v>0</v>
      </c>
      <c r="L103" s="52"/>
      <c r="M103" s="9"/>
      <c r="N103" s="32" t="s">
        <v>0</v>
      </c>
      <c r="O103" s="5"/>
      <c r="P103" s="2"/>
      <c r="Q103" s="2"/>
      <c r="R103" s="2"/>
      <c r="S103" s="2"/>
      <c r="T103" s="2"/>
      <c r="U103" s="2"/>
      <c r="V103" s="40" t="s">
        <v>4</v>
      </c>
      <c r="W103" s="41">
        <f>+W102/W99</f>
        <v>0</v>
      </c>
      <c r="X103" s="52"/>
      <c r="AA103" s="32" t="s">
        <v>0</v>
      </c>
      <c r="AB103" s="5"/>
      <c r="AC103" s="2"/>
      <c r="AD103" s="2"/>
      <c r="AE103" s="2"/>
      <c r="AF103" s="2"/>
      <c r="AG103" s="2"/>
      <c r="AH103" s="2"/>
      <c r="AI103" s="40" t="s">
        <v>4</v>
      </c>
      <c r="AJ103" s="41">
        <f>+AJ102/AJ99</f>
        <v>0</v>
      </c>
      <c r="AK103" s="52"/>
      <c r="AL103" s="9"/>
      <c r="AM103" s="32" t="s">
        <v>0</v>
      </c>
      <c r="AN103" s="5"/>
      <c r="AO103" s="2"/>
      <c r="AP103" s="2"/>
      <c r="AQ103" s="2"/>
      <c r="AR103" s="2"/>
      <c r="AS103" s="2"/>
      <c r="AT103" s="2"/>
      <c r="AU103" s="40" t="s">
        <v>4</v>
      </c>
      <c r="AV103" s="41" t="e">
        <f>+AV102/AV99</f>
        <v>#DIV/0!</v>
      </c>
      <c r="AW103" s="52"/>
      <c r="AZ103" s="32" t="s">
        <v>0</v>
      </c>
      <c r="BA103" s="5"/>
      <c r="BB103" s="2"/>
      <c r="BC103" s="2"/>
      <c r="BD103" s="2"/>
      <c r="BE103" s="2"/>
      <c r="BF103" s="2"/>
      <c r="BG103" s="2"/>
      <c r="BH103" s="40" t="s">
        <v>4</v>
      </c>
      <c r="BI103" s="41" t="e">
        <f>+BI102/BI99</f>
        <v>#DIV/0!</v>
      </c>
      <c r="BJ103" s="52"/>
      <c r="BK103" s="9"/>
      <c r="BL103" s="32" t="s">
        <v>0</v>
      </c>
      <c r="BM103" s="5"/>
      <c r="BN103" s="2"/>
      <c r="BO103" s="2"/>
      <c r="BP103" s="2"/>
      <c r="BQ103" s="2"/>
      <c r="BR103" s="2"/>
      <c r="BS103" s="2"/>
      <c r="BT103" s="40" t="s">
        <v>4</v>
      </c>
      <c r="BU103" s="41" t="e">
        <f>+BU102/BU99</f>
        <v>#DIV/0!</v>
      </c>
      <c r="BV103" s="52"/>
      <c r="BY103" s="32" t="s">
        <v>0</v>
      </c>
      <c r="BZ103" s="5"/>
      <c r="CA103" s="2"/>
      <c r="CB103" s="2"/>
      <c r="CC103" s="2"/>
      <c r="CD103" s="2"/>
      <c r="CE103" s="2"/>
      <c r="CF103" s="2"/>
      <c r="CG103" s="40" t="s">
        <v>4</v>
      </c>
      <c r="CH103" s="41" t="e">
        <f>+CH102/CH99</f>
        <v>#DIV/0!</v>
      </c>
      <c r="CI103" s="52"/>
      <c r="CJ103" s="9"/>
      <c r="CK103" s="32" t="s">
        <v>0</v>
      </c>
      <c r="CL103" s="5"/>
      <c r="CM103" s="2"/>
      <c r="CN103" s="2"/>
      <c r="CO103" s="2"/>
      <c r="CP103" s="2"/>
      <c r="CQ103" s="2"/>
      <c r="CR103" s="2"/>
      <c r="CS103" s="40" t="s">
        <v>4</v>
      </c>
      <c r="CT103" s="41" t="e">
        <f>+CT102/CT99</f>
        <v>#DIV/0!</v>
      </c>
      <c r="CU103" s="52"/>
    </row>
    <row r="104" spans="2:99" x14ac:dyDescent="0.15">
      <c r="B104" s="42" t="s">
        <v>7</v>
      </c>
      <c r="C104" s="56"/>
      <c r="D104" s="56"/>
      <c r="E104" s="56"/>
      <c r="F104" s="56"/>
      <c r="G104" s="56"/>
      <c r="H104" s="56"/>
      <c r="I104" s="56"/>
      <c r="J104" s="76" t="s">
        <v>55</v>
      </c>
      <c r="K104" s="44" t="str">
        <f>IF(H105="","OK",_xlfn.IFS(H103=I103="休","OK",K102&gt;=2,"OK",K102&gt;=2-L98,"OK",K102&lt;2,"NG"))</f>
        <v>NG</v>
      </c>
      <c r="L104" s="52"/>
      <c r="M104" s="37"/>
      <c r="N104" s="42" t="s">
        <v>7</v>
      </c>
      <c r="O104" s="55"/>
      <c r="P104" s="56"/>
      <c r="Q104" s="56"/>
      <c r="R104" s="56"/>
      <c r="S104" s="56"/>
      <c r="T104" s="56"/>
      <c r="U104" s="56"/>
      <c r="V104" s="76" t="s">
        <v>55</v>
      </c>
      <c r="W104" s="44" t="str">
        <f>IF(T105="","OK",_xlfn.IFS(T103=U103="休","OK",W102&gt;=2,"OK",W102&gt;=2-X98,"OK",W102&lt;2,"NG"))</f>
        <v>NG</v>
      </c>
      <c r="X104" s="52"/>
      <c r="AA104" s="42" t="s">
        <v>7</v>
      </c>
      <c r="AB104" s="55"/>
      <c r="AC104" s="56"/>
      <c r="AD104" s="56"/>
      <c r="AE104" s="56"/>
      <c r="AF104" s="56"/>
      <c r="AG104" s="56"/>
      <c r="AH104" s="56"/>
      <c r="AI104" s="76" t="s">
        <v>55</v>
      </c>
      <c r="AJ104" s="44" t="str">
        <f>IF(AG105="","OK",_xlfn.IFS(AG103=AH103="休","OK",AJ102&gt;=2,"OK",AJ102&gt;=2-AK98,"OK",AJ102&lt;2,"NG"))</f>
        <v>OK</v>
      </c>
      <c r="AK104" s="52"/>
      <c r="AL104" s="37"/>
      <c r="AM104" s="42" t="s">
        <v>7</v>
      </c>
      <c r="AN104" s="55"/>
      <c r="AO104" s="56"/>
      <c r="AP104" s="56"/>
      <c r="AQ104" s="56"/>
      <c r="AR104" s="56"/>
      <c r="AS104" s="56"/>
      <c r="AT104" s="56"/>
      <c r="AU104" s="76" t="s">
        <v>55</v>
      </c>
      <c r="AV104" s="44" t="str">
        <f>IF(AS105="","OK",_xlfn.IFS(AS103=AT103="休","OK",AV102&gt;=2,"OK",AV102&gt;=2-AW98,"OK",AV102&lt;2,"NG"))</f>
        <v>OK</v>
      </c>
      <c r="AW104" s="52"/>
      <c r="AZ104" s="42" t="s">
        <v>7</v>
      </c>
      <c r="BA104" s="55"/>
      <c r="BB104" s="56"/>
      <c r="BC104" s="56"/>
      <c r="BD104" s="56"/>
      <c r="BE104" s="56"/>
      <c r="BF104" s="56"/>
      <c r="BG104" s="56"/>
      <c r="BH104" s="76" t="s">
        <v>55</v>
      </c>
      <c r="BI104" s="44" t="str">
        <f>IF(BF105="","OK",_xlfn.IFS(BF103=BG103="休","OK",BI102&gt;=2,"OK",BI102&gt;=2-BJ98,"OK",BI102&lt;2,"NG"))</f>
        <v>OK</v>
      </c>
      <c r="BJ104" s="52"/>
      <c r="BK104" s="37"/>
      <c r="BL104" s="42" t="s">
        <v>7</v>
      </c>
      <c r="BM104" s="55"/>
      <c r="BN104" s="56"/>
      <c r="BO104" s="56"/>
      <c r="BP104" s="56"/>
      <c r="BQ104" s="56"/>
      <c r="BR104" s="56"/>
      <c r="BS104" s="56"/>
      <c r="BT104" s="76" t="s">
        <v>55</v>
      </c>
      <c r="BU104" s="44" t="str">
        <f>IF(BR105="","OK",_xlfn.IFS(BR103=BS103="休","OK",BU102&gt;=2,"OK",BU102&gt;=2-BV98,"OK",BU102&lt;2,"NG"))</f>
        <v>OK</v>
      </c>
      <c r="BV104" s="52"/>
      <c r="BY104" s="42" t="s">
        <v>7</v>
      </c>
      <c r="BZ104" s="55"/>
      <c r="CA104" s="56"/>
      <c r="CB104" s="56"/>
      <c r="CC104" s="56"/>
      <c r="CD104" s="56"/>
      <c r="CE104" s="56"/>
      <c r="CF104" s="56"/>
      <c r="CG104" s="76" t="s">
        <v>55</v>
      </c>
      <c r="CH104" s="44" t="str">
        <f>IF(CE105="","OK",_xlfn.IFS(CE103=CF103="休","OK",CH102&gt;=2,"OK",CH102&gt;=2-CI98,"OK",CH102&lt;2,"NG"))</f>
        <v>OK</v>
      </c>
      <c r="CI104" s="52"/>
      <c r="CJ104" s="37"/>
      <c r="CK104" s="42" t="s">
        <v>7</v>
      </c>
      <c r="CL104" s="55"/>
      <c r="CM104" s="56"/>
      <c r="CN104" s="56"/>
      <c r="CO104" s="56"/>
      <c r="CP104" s="56"/>
      <c r="CQ104" s="56"/>
      <c r="CR104" s="56"/>
      <c r="CS104" s="76" t="s">
        <v>55</v>
      </c>
      <c r="CT104" s="44" t="str">
        <f>IF(CQ105="","OK",_xlfn.IFS(CQ103=CR103="休","OK",CT102&gt;=2,"OK",CT102&gt;=2-CU98,"OK",CT102&lt;2,"NG"))</f>
        <v>OK</v>
      </c>
      <c r="CU104" s="52"/>
    </row>
    <row r="105" spans="2:99" hidden="1" outlineLevel="1" x14ac:dyDescent="0.15">
      <c r="C105" s="77" t="str">
        <f>IF(C97="","",IF(C102="","通常",IF(C102="　","通常",C102)))</f>
        <v>通常</v>
      </c>
      <c r="D105" s="77" t="str">
        <f t="shared" ref="D105:I105" si="342">IF(D97="","",IF(D102="","通常",IF(D102="　","通常",D102)))</f>
        <v>通常</v>
      </c>
      <c r="E105" s="77" t="str">
        <f t="shared" si="342"/>
        <v>通常</v>
      </c>
      <c r="F105" s="77" t="str">
        <f t="shared" si="342"/>
        <v>通常</v>
      </c>
      <c r="G105" s="77" t="str">
        <f t="shared" si="342"/>
        <v>通常</v>
      </c>
      <c r="H105" s="77" t="str">
        <f t="shared" si="342"/>
        <v>通常</v>
      </c>
      <c r="I105" s="77" t="str">
        <f t="shared" si="342"/>
        <v>通常</v>
      </c>
      <c r="J105" s="78"/>
      <c r="K105" s="52"/>
      <c r="L105" s="52"/>
      <c r="M105" s="37"/>
      <c r="O105" s="77" t="str">
        <f>IF(O97="","",IF(O102="","通常",IF(O102="　","通常",O102)))</f>
        <v>通常</v>
      </c>
      <c r="P105" s="77" t="str">
        <f t="shared" ref="P105:U105" si="343">IF(P97="","",IF(P102="","通常",IF(P102="　","通常",P102)))</f>
        <v>通常</v>
      </c>
      <c r="Q105" s="77" t="str">
        <f t="shared" si="343"/>
        <v>通常</v>
      </c>
      <c r="R105" s="77" t="str">
        <f t="shared" si="343"/>
        <v>通常</v>
      </c>
      <c r="S105" s="77" t="str">
        <f t="shared" si="343"/>
        <v>通常</v>
      </c>
      <c r="T105" s="77" t="str">
        <f t="shared" si="343"/>
        <v>通常</v>
      </c>
      <c r="U105" s="77" t="str">
        <f t="shared" si="343"/>
        <v>通常</v>
      </c>
      <c r="V105" s="78"/>
      <c r="W105" s="52"/>
      <c r="X105" s="52"/>
      <c r="AB105" s="77" t="str">
        <f>IF(AB97="","",IF(AB102="","通常",IF(AB102="　","通常",AB102)))</f>
        <v>通常</v>
      </c>
      <c r="AC105" s="77" t="str">
        <f t="shared" ref="AC105:AH105" si="344">IF(AC97="","",IF(AC102="","通常",IF(AC102="　","通常",AC102)))</f>
        <v>通常</v>
      </c>
      <c r="AD105" s="77" t="str">
        <f t="shared" si="344"/>
        <v>通常</v>
      </c>
      <c r="AE105" s="77" t="str">
        <f t="shared" si="344"/>
        <v>通常</v>
      </c>
      <c r="AF105" s="77" t="str">
        <f t="shared" si="344"/>
        <v/>
      </c>
      <c r="AG105" s="77" t="str">
        <f t="shared" si="344"/>
        <v/>
      </c>
      <c r="AH105" s="77" t="str">
        <f t="shared" si="344"/>
        <v/>
      </c>
      <c r="AI105" s="78"/>
      <c r="AJ105" s="52"/>
      <c r="AK105" s="52"/>
      <c r="AL105" s="37"/>
      <c r="AN105" s="77" t="str">
        <f>IF(AN97="","",IF(AN102="","通常",IF(AN102="　","通常",AN102)))</f>
        <v/>
      </c>
      <c r="AO105" s="77" t="str">
        <f t="shared" ref="AO105:AT105" si="345">IF(AO97="","",IF(AO102="","通常",IF(AO102="　","通常",AO102)))</f>
        <v/>
      </c>
      <c r="AP105" s="77" t="str">
        <f t="shared" si="345"/>
        <v/>
      </c>
      <c r="AQ105" s="77" t="str">
        <f t="shared" si="345"/>
        <v/>
      </c>
      <c r="AR105" s="77" t="str">
        <f t="shared" si="345"/>
        <v/>
      </c>
      <c r="AS105" s="77" t="str">
        <f t="shared" si="345"/>
        <v/>
      </c>
      <c r="AT105" s="77" t="str">
        <f t="shared" si="345"/>
        <v/>
      </c>
      <c r="AU105" s="78"/>
      <c r="AV105" s="52"/>
      <c r="AW105" s="52"/>
      <c r="BA105" s="77" t="str">
        <f>IF(BA97="","",IF(BA102="","通常",IF(BA102="　","通常",BA102)))</f>
        <v/>
      </c>
      <c r="BB105" s="77" t="str">
        <f t="shared" ref="BB105:BG105" si="346">IF(BB97="","",IF(BB102="","通常",IF(BB102="　","通常",BB102)))</f>
        <v/>
      </c>
      <c r="BC105" s="77" t="str">
        <f t="shared" si="346"/>
        <v/>
      </c>
      <c r="BD105" s="77" t="str">
        <f t="shared" si="346"/>
        <v/>
      </c>
      <c r="BE105" s="77" t="str">
        <f t="shared" si="346"/>
        <v/>
      </c>
      <c r="BF105" s="77" t="str">
        <f t="shared" si="346"/>
        <v/>
      </c>
      <c r="BG105" s="77" t="str">
        <f t="shared" si="346"/>
        <v/>
      </c>
      <c r="BH105" s="78"/>
      <c r="BI105" s="52"/>
      <c r="BJ105" s="52"/>
      <c r="BK105" s="37"/>
      <c r="BM105" s="77" t="str">
        <f>IF(BM97="","",IF(BM102="","通常",IF(BM102="　","通常",BM102)))</f>
        <v/>
      </c>
      <c r="BN105" s="77" t="str">
        <f t="shared" ref="BN105:BS105" si="347">IF(BN97="","",IF(BN102="","通常",IF(BN102="　","通常",BN102)))</f>
        <v/>
      </c>
      <c r="BO105" s="77" t="str">
        <f t="shared" si="347"/>
        <v/>
      </c>
      <c r="BP105" s="77" t="str">
        <f t="shared" si="347"/>
        <v/>
      </c>
      <c r="BQ105" s="77" t="str">
        <f t="shared" si="347"/>
        <v/>
      </c>
      <c r="BR105" s="77" t="str">
        <f t="shared" si="347"/>
        <v/>
      </c>
      <c r="BS105" s="77" t="str">
        <f t="shared" si="347"/>
        <v/>
      </c>
      <c r="BT105" s="78"/>
      <c r="BU105" s="52"/>
      <c r="BV105" s="52"/>
      <c r="BZ105" s="77" t="str">
        <f>IF(BZ97="","",IF(BZ102="","通常",IF(BZ102="　","通常",BZ102)))</f>
        <v/>
      </c>
      <c r="CA105" s="77" t="str">
        <f t="shared" ref="CA105:CF105" si="348">IF(CA97="","",IF(CA102="","通常",IF(CA102="　","通常",CA102)))</f>
        <v/>
      </c>
      <c r="CB105" s="77" t="str">
        <f t="shared" si="348"/>
        <v/>
      </c>
      <c r="CC105" s="77" t="str">
        <f t="shared" si="348"/>
        <v/>
      </c>
      <c r="CD105" s="77" t="str">
        <f t="shared" si="348"/>
        <v/>
      </c>
      <c r="CE105" s="77" t="str">
        <f t="shared" si="348"/>
        <v/>
      </c>
      <c r="CF105" s="77" t="str">
        <f t="shared" si="348"/>
        <v/>
      </c>
      <c r="CG105" s="78"/>
      <c r="CH105" s="52"/>
      <c r="CI105" s="52"/>
      <c r="CJ105" s="37"/>
      <c r="CL105" s="77" t="str">
        <f>IF(CL97="","",IF(CL102="","通常",IF(CL102="　","通常",CL102)))</f>
        <v/>
      </c>
      <c r="CM105" s="77" t="str">
        <f t="shared" ref="CM105:CR105" si="349">IF(CM97="","",IF(CM102="","通常",IF(CM102="　","通常",CM102)))</f>
        <v/>
      </c>
      <c r="CN105" s="77" t="str">
        <f t="shared" si="349"/>
        <v/>
      </c>
      <c r="CO105" s="77" t="str">
        <f t="shared" si="349"/>
        <v/>
      </c>
      <c r="CP105" s="77" t="str">
        <f t="shared" si="349"/>
        <v/>
      </c>
      <c r="CQ105" s="77" t="str">
        <f t="shared" si="349"/>
        <v/>
      </c>
      <c r="CR105" s="77" t="str">
        <f t="shared" si="349"/>
        <v/>
      </c>
      <c r="CS105" s="78"/>
      <c r="CT105" s="52"/>
      <c r="CU105" s="52"/>
    </row>
    <row r="106" spans="2:99" hidden="1" outlineLevel="1" x14ac:dyDescent="0.15">
      <c r="C106" s="77" t="str">
        <f>IF(C97="","",IF(C102="","通常実績",IF(C102="　","通常実績",C102)))</f>
        <v>通常実績</v>
      </c>
      <c r="D106" s="77" t="str">
        <f t="shared" ref="D106:I106" si="350">IF(D97="","",IF(D102="","通常実績",IF(D102="　","通常実績",D102)))</f>
        <v>通常実績</v>
      </c>
      <c r="E106" s="77" t="str">
        <f t="shared" si="350"/>
        <v>通常実績</v>
      </c>
      <c r="F106" s="77" t="str">
        <f t="shared" si="350"/>
        <v>通常実績</v>
      </c>
      <c r="G106" s="77" t="str">
        <f t="shared" si="350"/>
        <v>通常実績</v>
      </c>
      <c r="H106" s="77" t="str">
        <f t="shared" si="350"/>
        <v>通常実績</v>
      </c>
      <c r="I106" s="77" t="str">
        <f t="shared" si="350"/>
        <v>通常実績</v>
      </c>
      <c r="J106" s="78"/>
      <c r="K106" s="52"/>
      <c r="L106" s="52"/>
      <c r="M106" s="37"/>
      <c r="O106" s="77" t="str">
        <f>IF(O97="","",IF(O102="","通常実績",IF(O102="　","通常実績",O102)))</f>
        <v>通常実績</v>
      </c>
      <c r="P106" s="77" t="str">
        <f t="shared" ref="P106:U106" si="351">IF(P97="","",IF(P102="","通常実績",IF(P102="　","通常実績",P102)))</f>
        <v>通常実績</v>
      </c>
      <c r="Q106" s="77" t="str">
        <f t="shared" si="351"/>
        <v>通常実績</v>
      </c>
      <c r="R106" s="77" t="str">
        <f t="shared" si="351"/>
        <v>通常実績</v>
      </c>
      <c r="S106" s="77" t="str">
        <f t="shared" si="351"/>
        <v>通常実績</v>
      </c>
      <c r="T106" s="77" t="str">
        <f t="shared" si="351"/>
        <v>通常実績</v>
      </c>
      <c r="U106" s="77" t="str">
        <f t="shared" si="351"/>
        <v>通常実績</v>
      </c>
      <c r="V106" s="78"/>
      <c r="W106" s="52"/>
      <c r="X106" s="52"/>
      <c r="AB106" s="77" t="str">
        <f>IF(AB97="","",IF(AB102="","通常実績",IF(AB102="　","通常実績",AB102)))</f>
        <v>通常実績</v>
      </c>
      <c r="AC106" s="77" t="str">
        <f t="shared" ref="AC106:AH106" si="352">IF(AC97="","",IF(AC102="","通常実績",IF(AC102="　","通常実績",AC102)))</f>
        <v>通常実績</v>
      </c>
      <c r="AD106" s="77" t="str">
        <f t="shared" si="352"/>
        <v>通常実績</v>
      </c>
      <c r="AE106" s="77" t="str">
        <f t="shared" si="352"/>
        <v>通常実績</v>
      </c>
      <c r="AF106" s="77" t="str">
        <f t="shared" si="352"/>
        <v/>
      </c>
      <c r="AG106" s="77" t="str">
        <f t="shared" si="352"/>
        <v/>
      </c>
      <c r="AH106" s="77" t="str">
        <f t="shared" si="352"/>
        <v/>
      </c>
      <c r="AI106" s="78"/>
      <c r="AJ106" s="52"/>
      <c r="AK106" s="52"/>
      <c r="AL106" s="37"/>
      <c r="AN106" s="77" t="str">
        <f>IF(AN97="","",IF(AN102="","通常実績",IF(AN102="　","通常実績",AN102)))</f>
        <v/>
      </c>
      <c r="AO106" s="77" t="str">
        <f t="shared" ref="AO106:AT106" si="353">IF(AO97="","",IF(AO102="","通常実績",IF(AO102="　","通常実績",AO102)))</f>
        <v/>
      </c>
      <c r="AP106" s="77" t="str">
        <f t="shared" si="353"/>
        <v/>
      </c>
      <c r="AQ106" s="77" t="str">
        <f t="shared" si="353"/>
        <v/>
      </c>
      <c r="AR106" s="77" t="str">
        <f t="shared" si="353"/>
        <v/>
      </c>
      <c r="AS106" s="77" t="str">
        <f t="shared" si="353"/>
        <v/>
      </c>
      <c r="AT106" s="77" t="str">
        <f t="shared" si="353"/>
        <v/>
      </c>
      <c r="AU106" s="78"/>
      <c r="AV106" s="52"/>
      <c r="AW106" s="52"/>
      <c r="BA106" s="77" t="str">
        <f>IF(BA97="","",IF(BA102="","通常実績",IF(BA102="　","通常実績",BA102)))</f>
        <v/>
      </c>
      <c r="BB106" s="77" t="str">
        <f t="shared" ref="BB106:BG106" si="354">IF(BB97="","",IF(BB102="","通常実績",IF(BB102="　","通常実績",BB102)))</f>
        <v/>
      </c>
      <c r="BC106" s="77" t="str">
        <f t="shared" si="354"/>
        <v/>
      </c>
      <c r="BD106" s="77" t="str">
        <f t="shared" si="354"/>
        <v/>
      </c>
      <c r="BE106" s="77" t="str">
        <f t="shared" si="354"/>
        <v/>
      </c>
      <c r="BF106" s="77" t="str">
        <f t="shared" si="354"/>
        <v/>
      </c>
      <c r="BG106" s="77" t="str">
        <f t="shared" si="354"/>
        <v/>
      </c>
      <c r="BH106" s="78"/>
      <c r="BI106" s="52"/>
      <c r="BJ106" s="52"/>
      <c r="BK106" s="37"/>
      <c r="BM106" s="77" t="str">
        <f>IF(BM97="","",IF(BM102="","通常実績",IF(BM102="　","通常実績",BM102)))</f>
        <v/>
      </c>
      <c r="BN106" s="77" t="str">
        <f t="shared" ref="BN106:BS106" si="355">IF(BN97="","",IF(BN102="","通常実績",IF(BN102="　","通常実績",BN102)))</f>
        <v/>
      </c>
      <c r="BO106" s="77" t="str">
        <f t="shared" si="355"/>
        <v/>
      </c>
      <c r="BP106" s="77" t="str">
        <f t="shared" si="355"/>
        <v/>
      </c>
      <c r="BQ106" s="77" t="str">
        <f t="shared" si="355"/>
        <v/>
      </c>
      <c r="BR106" s="77" t="str">
        <f t="shared" si="355"/>
        <v/>
      </c>
      <c r="BS106" s="77" t="str">
        <f t="shared" si="355"/>
        <v/>
      </c>
      <c r="BT106" s="78"/>
      <c r="BU106" s="52"/>
      <c r="BV106" s="52"/>
      <c r="BZ106" s="77" t="str">
        <f>IF(BZ97="","",IF(BZ102="","通常実績",IF(BZ102="　","通常実績",BZ102)))</f>
        <v/>
      </c>
      <c r="CA106" s="77" t="str">
        <f t="shared" ref="CA106:CF106" si="356">IF(CA97="","",IF(CA102="","通常実績",IF(CA102="　","通常実績",CA102)))</f>
        <v/>
      </c>
      <c r="CB106" s="77" t="str">
        <f t="shared" si="356"/>
        <v/>
      </c>
      <c r="CC106" s="77" t="str">
        <f t="shared" si="356"/>
        <v/>
      </c>
      <c r="CD106" s="77" t="str">
        <f t="shared" si="356"/>
        <v/>
      </c>
      <c r="CE106" s="77" t="str">
        <f t="shared" si="356"/>
        <v/>
      </c>
      <c r="CF106" s="77" t="str">
        <f t="shared" si="356"/>
        <v/>
      </c>
      <c r="CG106" s="78"/>
      <c r="CH106" s="52"/>
      <c r="CI106" s="52"/>
      <c r="CJ106" s="37"/>
      <c r="CL106" s="77" t="str">
        <f>IF(CL97="","",IF(CL102="","通常実績",IF(CL102="　","通常実績",CL102)))</f>
        <v/>
      </c>
      <c r="CM106" s="77" t="str">
        <f t="shared" ref="CM106:CR106" si="357">IF(CM97="","",IF(CM102="","通常実績",IF(CM102="　","通常実績",CM102)))</f>
        <v/>
      </c>
      <c r="CN106" s="77" t="str">
        <f t="shared" si="357"/>
        <v/>
      </c>
      <c r="CO106" s="77" t="str">
        <f t="shared" si="357"/>
        <v/>
      </c>
      <c r="CP106" s="77" t="str">
        <f t="shared" si="357"/>
        <v/>
      </c>
      <c r="CQ106" s="77" t="str">
        <f t="shared" si="357"/>
        <v/>
      </c>
      <c r="CR106" s="77" t="str">
        <f t="shared" si="357"/>
        <v/>
      </c>
      <c r="CS106" s="78"/>
      <c r="CT106" s="52"/>
      <c r="CU106" s="52"/>
    </row>
    <row r="107" spans="2:99" collapsed="1" x14ac:dyDescent="0.15">
      <c r="C107" s="51"/>
      <c r="D107" s="51"/>
      <c r="E107" s="51"/>
      <c r="F107" s="51"/>
      <c r="G107" s="51"/>
      <c r="H107" s="51"/>
      <c r="I107" s="51"/>
      <c r="J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</row>
    <row r="108" spans="2:99" s="69" customFormat="1" ht="13.5" hidden="1" customHeight="1" outlineLevel="1" x14ac:dyDescent="0.15">
      <c r="B108" s="68"/>
      <c r="C108" s="69">
        <f>YEAR(I95+1)</f>
        <v>2026</v>
      </c>
      <c r="D108" s="69">
        <f>MONTH(I95+1)</f>
        <v>9</v>
      </c>
      <c r="E108" s="71">
        <f>DAY(I97)+1</f>
        <v>14</v>
      </c>
      <c r="F108" s="70">
        <f>DATE(C108,D108,E108)</f>
        <v>46279</v>
      </c>
      <c r="G108" s="68"/>
      <c r="H108" s="68"/>
      <c r="J108" s="68"/>
      <c r="K108" s="68"/>
      <c r="L108" s="68"/>
      <c r="M108" s="68"/>
      <c r="N108" s="68"/>
      <c r="O108" s="69">
        <f>YEAR(U95+1)</f>
        <v>2026</v>
      </c>
      <c r="P108" s="69">
        <f>MONTH(U95+1)</f>
        <v>11</v>
      </c>
      <c r="Q108" s="71">
        <f>DAY(U97)+1</f>
        <v>9</v>
      </c>
      <c r="R108" s="70">
        <f>DATE(O108,P108,Q108)</f>
        <v>46335</v>
      </c>
      <c r="S108" s="68"/>
      <c r="T108" s="68"/>
      <c r="V108" s="68"/>
      <c r="W108" s="68"/>
      <c r="X108" s="68"/>
      <c r="AA108" s="68"/>
      <c r="AB108" s="69">
        <f>YEAR(AH95+1)</f>
        <v>2027</v>
      </c>
      <c r="AC108" s="69">
        <f>MONTH(AH95+1)</f>
        <v>1</v>
      </c>
      <c r="AD108" s="71" t="e">
        <f>DAY(AH97)+1</f>
        <v>#VALUE!</v>
      </c>
      <c r="AE108" s="70" t="e">
        <f>DATE(AB108,AC108,AD108)</f>
        <v>#VALUE!</v>
      </c>
      <c r="AF108" s="68"/>
      <c r="AG108" s="68"/>
      <c r="AI108" s="68"/>
      <c r="AJ108" s="68"/>
      <c r="AK108" s="68"/>
      <c r="AL108" s="68"/>
      <c r="AM108" s="68"/>
      <c r="AN108" s="69">
        <f>YEAR(AT95+1)</f>
        <v>2027</v>
      </c>
      <c r="AO108" s="69">
        <f>MONTH(AT95+1)</f>
        <v>3</v>
      </c>
      <c r="AP108" s="71" t="e">
        <f>DAY(AT97)+1</f>
        <v>#VALUE!</v>
      </c>
      <c r="AQ108" s="70" t="e">
        <f>DATE(AN108,AO108,AP108)</f>
        <v>#VALUE!</v>
      </c>
      <c r="AR108" s="68"/>
      <c r="AS108" s="68"/>
      <c r="AU108" s="68"/>
      <c r="AV108" s="68"/>
      <c r="AW108" s="68"/>
      <c r="AZ108" s="68"/>
      <c r="BA108" s="69">
        <f>YEAR(BG95+1)</f>
        <v>2027</v>
      </c>
      <c r="BB108" s="69">
        <f>MONTH(BG95+1)</f>
        <v>4</v>
      </c>
      <c r="BC108" s="71" t="e">
        <f>DAY(BG97)+1</f>
        <v>#VALUE!</v>
      </c>
      <c r="BD108" s="70" t="e">
        <f>DATE(BA108,BB108,BC108)</f>
        <v>#VALUE!</v>
      </c>
      <c r="BE108" s="68"/>
      <c r="BF108" s="68"/>
      <c r="BH108" s="68"/>
      <c r="BI108" s="68"/>
      <c r="BJ108" s="68"/>
      <c r="BK108" s="68"/>
      <c r="BL108" s="68"/>
      <c r="BM108" s="69">
        <f>YEAR(BS95+1)</f>
        <v>2027</v>
      </c>
      <c r="BN108" s="69">
        <f>MONTH(BS95+1)</f>
        <v>6</v>
      </c>
      <c r="BO108" s="71" t="e">
        <f>DAY(BS97)+1</f>
        <v>#VALUE!</v>
      </c>
      <c r="BP108" s="70" t="e">
        <f>DATE(BM108,BN108,BO108)</f>
        <v>#VALUE!</v>
      </c>
      <c r="BQ108" s="68"/>
      <c r="BR108" s="68"/>
      <c r="BT108" s="68"/>
      <c r="BU108" s="68"/>
      <c r="BV108" s="68"/>
      <c r="BY108" s="68"/>
      <c r="BZ108" s="69">
        <f>YEAR(CF95+1)</f>
        <v>2027</v>
      </c>
      <c r="CA108" s="69">
        <f>MONTH(CF95+1)</f>
        <v>8</v>
      </c>
      <c r="CB108" s="71" t="e">
        <f>DAY(CF97)+1</f>
        <v>#VALUE!</v>
      </c>
      <c r="CC108" s="70" t="e">
        <f>DATE(BZ108,CA108,CB108)</f>
        <v>#VALUE!</v>
      </c>
      <c r="CD108" s="68"/>
      <c r="CE108" s="68"/>
      <c r="CG108" s="68"/>
      <c r="CH108" s="68"/>
      <c r="CI108" s="68"/>
      <c r="CJ108" s="68"/>
      <c r="CK108" s="68"/>
      <c r="CL108" s="69">
        <f>YEAR(CR95+1)</f>
        <v>2027</v>
      </c>
      <c r="CM108" s="69">
        <f>MONTH(CR95+1)</f>
        <v>10</v>
      </c>
      <c r="CN108" s="71" t="e">
        <f>DAY(CR97)+1</f>
        <v>#VALUE!</v>
      </c>
      <c r="CO108" s="70" t="e">
        <f>DATE(CL108,CM108,CN108)</f>
        <v>#VALUE!</v>
      </c>
      <c r="CP108" s="68"/>
      <c r="CQ108" s="68"/>
      <c r="CS108" s="68"/>
      <c r="CT108" s="68"/>
      <c r="CU108" s="68"/>
    </row>
    <row r="109" spans="2:99" s="73" customFormat="1" ht="13.5" hidden="1" customHeight="1" outlineLevel="1" x14ac:dyDescent="0.15">
      <c r="B109" s="72"/>
      <c r="C109" s="73">
        <f>I95+1</f>
        <v>46279</v>
      </c>
      <c r="D109" s="73">
        <f t="shared" ref="D109:I109" si="358">C109+1</f>
        <v>46280</v>
      </c>
      <c r="E109" s="73">
        <f t="shared" si="358"/>
        <v>46281</v>
      </c>
      <c r="F109" s="73">
        <f t="shared" si="358"/>
        <v>46282</v>
      </c>
      <c r="G109" s="73">
        <f t="shared" si="358"/>
        <v>46283</v>
      </c>
      <c r="H109" s="73">
        <f t="shared" si="358"/>
        <v>46284</v>
      </c>
      <c r="I109" s="73">
        <f t="shared" si="358"/>
        <v>46285</v>
      </c>
      <c r="J109" s="72"/>
      <c r="K109" s="72"/>
      <c r="L109" s="72"/>
      <c r="M109" s="72"/>
      <c r="N109" s="72"/>
      <c r="O109" s="73">
        <f>U95+1</f>
        <v>46335</v>
      </c>
      <c r="P109" s="73">
        <f t="shared" ref="P109:U109" si="359">O109+1</f>
        <v>46336</v>
      </c>
      <c r="Q109" s="73">
        <f t="shared" si="359"/>
        <v>46337</v>
      </c>
      <c r="R109" s="73">
        <f t="shared" si="359"/>
        <v>46338</v>
      </c>
      <c r="S109" s="73">
        <f t="shared" si="359"/>
        <v>46339</v>
      </c>
      <c r="T109" s="73">
        <f t="shared" si="359"/>
        <v>46340</v>
      </c>
      <c r="U109" s="73">
        <f t="shared" si="359"/>
        <v>46341</v>
      </c>
      <c r="V109" s="72"/>
      <c r="W109" s="72"/>
      <c r="X109" s="72"/>
      <c r="AA109" s="72"/>
      <c r="AB109" s="73">
        <f>AH95+1</f>
        <v>46391</v>
      </c>
      <c r="AC109" s="73">
        <f t="shared" ref="AC109:AH109" si="360">AB109+1</f>
        <v>46392</v>
      </c>
      <c r="AD109" s="73">
        <f t="shared" si="360"/>
        <v>46393</v>
      </c>
      <c r="AE109" s="73">
        <f t="shared" si="360"/>
        <v>46394</v>
      </c>
      <c r="AF109" s="73">
        <f t="shared" si="360"/>
        <v>46395</v>
      </c>
      <c r="AG109" s="73">
        <f t="shared" si="360"/>
        <v>46396</v>
      </c>
      <c r="AH109" s="73">
        <f t="shared" si="360"/>
        <v>46397</v>
      </c>
      <c r="AI109" s="72"/>
      <c r="AJ109" s="72"/>
      <c r="AK109" s="72"/>
      <c r="AL109" s="72"/>
      <c r="AM109" s="72"/>
      <c r="AN109" s="73">
        <f>AT95+1</f>
        <v>46447</v>
      </c>
      <c r="AO109" s="73">
        <f t="shared" ref="AO109:AT109" si="361">AN109+1</f>
        <v>46448</v>
      </c>
      <c r="AP109" s="73">
        <f t="shared" si="361"/>
        <v>46449</v>
      </c>
      <c r="AQ109" s="73">
        <f t="shared" si="361"/>
        <v>46450</v>
      </c>
      <c r="AR109" s="73">
        <f t="shared" si="361"/>
        <v>46451</v>
      </c>
      <c r="AS109" s="73">
        <f t="shared" si="361"/>
        <v>46452</v>
      </c>
      <c r="AT109" s="73">
        <f t="shared" si="361"/>
        <v>46453</v>
      </c>
      <c r="AU109" s="72"/>
      <c r="AV109" s="72"/>
      <c r="AW109" s="72"/>
      <c r="AZ109" s="72"/>
      <c r="BA109" s="73">
        <f>BG95+1</f>
        <v>46503</v>
      </c>
      <c r="BB109" s="73">
        <f t="shared" ref="BB109:BG109" si="362">BA109+1</f>
        <v>46504</v>
      </c>
      <c r="BC109" s="73">
        <f t="shared" si="362"/>
        <v>46505</v>
      </c>
      <c r="BD109" s="73">
        <f t="shared" si="362"/>
        <v>46506</v>
      </c>
      <c r="BE109" s="73">
        <f t="shared" si="362"/>
        <v>46507</v>
      </c>
      <c r="BF109" s="73">
        <f t="shared" si="362"/>
        <v>46508</v>
      </c>
      <c r="BG109" s="73">
        <f t="shared" si="362"/>
        <v>46509</v>
      </c>
      <c r="BH109" s="72"/>
      <c r="BI109" s="72"/>
      <c r="BJ109" s="72"/>
      <c r="BK109" s="72"/>
      <c r="BL109" s="72"/>
      <c r="BM109" s="73">
        <f>BS95+1</f>
        <v>46559</v>
      </c>
      <c r="BN109" s="73">
        <f t="shared" ref="BN109:BS109" si="363">BM109+1</f>
        <v>46560</v>
      </c>
      <c r="BO109" s="73">
        <f t="shared" si="363"/>
        <v>46561</v>
      </c>
      <c r="BP109" s="73">
        <f t="shared" si="363"/>
        <v>46562</v>
      </c>
      <c r="BQ109" s="73">
        <f t="shared" si="363"/>
        <v>46563</v>
      </c>
      <c r="BR109" s="73">
        <f t="shared" si="363"/>
        <v>46564</v>
      </c>
      <c r="BS109" s="73">
        <f t="shared" si="363"/>
        <v>46565</v>
      </c>
      <c r="BT109" s="72"/>
      <c r="BU109" s="72"/>
      <c r="BV109" s="72"/>
      <c r="BY109" s="72"/>
      <c r="BZ109" s="73">
        <f>CF95+1</f>
        <v>46615</v>
      </c>
      <c r="CA109" s="73">
        <f t="shared" ref="CA109" si="364">BZ109+1</f>
        <v>46616</v>
      </c>
      <c r="CB109" s="73">
        <f t="shared" ref="CB109" si="365">CA109+1</f>
        <v>46617</v>
      </c>
      <c r="CC109" s="73">
        <f t="shared" ref="CC109" si="366">CB109+1</f>
        <v>46618</v>
      </c>
      <c r="CD109" s="73">
        <f t="shared" ref="CD109" si="367">CC109+1</f>
        <v>46619</v>
      </c>
      <c r="CE109" s="73">
        <f t="shared" ref="CE109" si="368">CD109+1</f>
        <v>46620</v>
      </c>
      <c r="CF109" s="73">
        <f t="shared" ref="CF109" si="369">CE109+1</f>
        <v>46621</v>
      </c>
      <c r="CG109" s="72"/>
      <c r="CH109" s="72"/>
      <c r="CI109" s="72"/>
      <c r="CJ109" s="72"/>
      <c r="CK109" s="72"/>
      <c r="CL109" s="73">
        <f>CR95+1</f>
        <v>46671</v>
      </c>
      <c r="CM109" s="73">
        <f t="shared" ref="CM109" si="370">CL109+1</f>
        <v>46672</v>
      </c>
      <c r="CN109" s="73">
        <f t="shared" ref="CN109" si="371">CM109+1</f>
        <v>46673</v>
      </c>
      <c r="CO109" s="73">
        <f t="shared" ref="CO109" si="372">CN109+1</f>
        <v>46674</v>
      </c>
      <c r="CP109" s="73">
        <f t="shared" ref="CP109" si="373">CO109+1</f>
        <v>46675</v>
      </c>
      <c r="CQ109" s="73">
        <f t="shared" ref="CQ109" si="374">CP109+1</f>
        <v>46676</v>
      </c>
      <c r="CR109" s="73">
        <f t="shared" ref="CR109" si="375">CQ109+1</f>
        <v>46677</v>
      </c>
      <c r="CS109" s="72"/>
      <c r="CT109" s="72"/>
      <c r="CU109" s="72"/>
    </row>
    <row r="110" spans="2:99" ht="13.5" customHeight="1" collapsed="1" x14ac:dyDescent="0.15">
      <c r="B110" s="63" t="s">
        <v>19</v>
      </c>
      <c r="C110" s="98">
        <f>DATE($C108,$D108,1)</f>
        <v>46266</v>
      </c>
      <c r="D110" s="99"/>
      <c r="E110" s="99"/>
      <c r="F110" s="99"/>
      <c r="G110" s="99"/>
      <c r="H110" s="99"/>
      <c r="I110" s="99"/>
      <c r="J110" s="99"/>
      <c r="K110" s="100"/>
      <c r="L110" s="79"/>
      <c r="M110" s="9"/>
      <c r="N110" s="63" t="s">
        <v>19</v>
      </c>
      <c r="O110" s="98">
        <f>DATE($O108,$P108,1)</f>
        <v>46327</v>
      </c>
      <c r="P110" s="99"/>
      <c r="Q110" s="99"/>
      <c r="R110" s="99"/>
      <c r="S110" s="99"/>
      <c r="T110" s="99"/>
      <c r="U110" s="99"/>
      <c r="V110" s="99"/>
      <c r="W110" s="100"/>
      <c r="X110" s="79"/>
      <c r="AA110" s="63" t="s">
        <v>19</v>
      </c>
      <c r="AB110" s="98">
        <f>DATE($AB108,$AC108,1)</f>
        <v>46388</v>
      </c>
      <c r="AC110" s="99"/>
      <c r="AD110" s="99"/>
      <c r="AE110" s="99"/>
      <c r="AF110" s="99"/>
      <c r="AG110" s="99"/>
      <c r="AH110" s="99"/>
      <c r="AI110" s="99"/>
      <c r="AJ110" s="100"/>
      <c r="AK110" s="79"/>
      <c r="AL110" s="9"/>
      <c r="AM110" s="63" t="s">
        <v>19</v>
      </c>
      <c r="AN110" s="98">
        <f>DATE($AN108,$AO108,1)</f>
        <v>46447</v>
      </c>
      <c r="AO110" s="99"/>
      <c r="AP110" s="99"/>
      <c r="AQ110" s="99"/>
      <c r="AR110" s="99"/>
      <c r="AS110" s="99"/>
      <c r="AT110" s="99"/>
      <c r="AU110" s="99"/>
      <c r="AV110" s="100"/>
      <c r="AW110" s="79"/>
      <c r="AZ110" s="63" t="s">
        <v>19</v>
      </c>
      <c r="BA110" s="98">
        <f>DATE(BA108,BB108,1)</f>
        <v>46478</v>
      </c>
      <c r="BB110" s="99"/>
      <c r="BC110" s="99"/>
      <c r="BD110" s="99"/>
      <c r="BE110" s="99"/>
      <c r="BF110" s="99"/>
      <c r="BG110" s="99"/>
      <c r="BH110" s="99"/>
      <c r="BI110" s="100"/>
      <c r="BJ110" s="79"/>
      <c r="BK110" s="9"/>
      <c r="BL110" s="63" t="s">
        <v>19</v>
      </c>
      <c r="BM110" s="98">
        <f>DATE(BM108,BN108,1)</f>
        <v>46539</v>
      </c>
      <c r="BN110" s="99"/>
      <c r="BO110" s="99"/>
      <c r="BP110" s="99"/>
      <c r="BQ110" s="99"/>
      <c r="BR110" s="99"/>
      <c r="BS110" s="99"/>
      <c r="BT110" s="99"/>
      <c r="BU110" s="100"/>
      <c r="BV110" s="79"/>
      <c r="BY110" s="63" t="s">
        <v>19</v>
      </c>
      <c r="BZ110" s="98">
        <f>DATE(BZ108,CA108,1)</f>
        <v>46600</v>
      </c>
      <c r="CA110" s="99"/>
      <c r="CB110" s="99"/>
      <c r="CC110" s="99"/>
      <c r="CD110" s="99"/>
      <c r="CE110" s="99"/>
      <c r="CF110" s="99"/>
      <c r="CG110" s="99"/>
      <c r="CH110" s="100"/>
      <c r="CI110" s="79"/>
      <c r="CJ110" s="9"/>
      <c r="CK110" s="63" t="s">
        <v>19</v>
      </c>
      <c r="CL110" s="98">
        <f>DATE(CL108,CM108,1)</f>
        <v>46661</v>
      </c>
      <c r="CM110" s="99"/>
      <c r="CN110" s="99"/>
      <c r="CO110" s="99"/>
      <c r="CP110" s="99"/>
      <c r="CQ110" s="99"/>
      <c r="CR110" s="99"/>
      <c r="CS110" s="99"/>
      <c r="CT110" s="100"/>
      <c r="CU110" s="79"/>
    </row>
    <row r="111" spans="2:99" x14ac:dyDescent="0.15">
      <c r="B111" s="32" t="s">
        <v>20</v>
      </c>
      <c r="C111" s="28">
        <f>IF(I95&lt;$G$8,I97+1,"")</f>
        <v>46279</v>
      </c>
      <c r="D111" s="29">
        <f t="shared" ref="D111:I111" si="376">IF(C109&lt;$G$8,C111+1,"")</f>
        <v>46280</v>
      </c>
      <c r="E111" s="29">
        <f t="shared" si="376"/>
        <v>46281</v>
      </c>
      <c r="F111" s="29">
        <f t="shared" si="376"/>
        <v>46282</v>
      </c>
      <c r="G111" s="29">
        <f t="shared" si="376"/>
        <v>46283</v>
      </c>
      <c r="H111" s="29">
        <f t="shared" si="376"/>
        <v>46284</v>
      </c>
      <c r="I111" s="29">
        <f t="shared" si="376"/>
        <v>46285</v>
      </c>
      <c r="J111" s="30" t="s">
        <v>54</v>
      </c>
      <c r="K111" s="31">
        <f>+COUNTIFS(C112:I112,"土",C116:I116,"")+COUNTIFS(C112:I112,"日",C116:I116,"")+COUNTIFS(祝日,C109)+COUNTIFS(祝日,D109)+COUNTIFS(祝日,E109)+COUNTIFS(祝日,F109)+COUNTIFS(祝日,G109)</f>
        <v>2</v>
      </c>
      <c r="M111" s="9"/>
      <c r="N111" s="32" t="s">
        <v>20</v>
      </c>
      <c r="O111" s="28">
        <f>IF(U95&lt;$G$8,U97+1,"")</f>
        <v>46335</v>
      </c>
      <c r="P111" s="29">
        <f t="shared" ref="P111:U111" si="377">IF(O109&lt;$G$8,O111+1,"")</f>
        <v>46336</v>
      </c>
      <c r="Q111" s="29">
        <f t="shared" si="377"/>
        <v>46337</v>
      </c>
      <c r="R111" s="29">
        <f t="shared" si="377"/>
        <v>46338</v>
      </c>
      <c r="S111" s="29">
        <f t="shared" si="377"/>
        <v>46339</v>
      </c>
      <c r="T111" s="29">
        <f t="shared" si="377"/>
        <v>46340</v>
      </c>
      <c r="U111" s="29">
        <f t="shared" si="377"/>
        <v>46341</v>
      </c>
      <c r="V111" s="30" t="s">
        <v>54</v>
      </c>
      <c r="W111" s="31">
        <f>+COUNTIFS(O112:U112,"土",O116:U116,"")+COUNTIFS(O112:U112,"日",O116:U116,"")+COUNTIFS(祝日,O109)+COUNTIFS(祝日,P109)+COUNTIFS(祝日,Q109)+COUNTIFS(祝日,R109)+COUNTIFS(祝日,S109)</f>
        <v>2</v>
      </c>
      <c r="AA111" s="32" t="s">
        <v>20</v>
      </c>
      <c r="AB111" s="28" t="str">
        <f>IF(AH95&lt;$G$8,AH97+1,"")</f>
        <v/>
      </c>
      <c r="AC111" s="29" t="str">
        <f t="shared" ref="AC111:AH111" si="378">IF(AB109&lt;$G$8,AB111+1,"")</f>
        <v/>
      </c>
      <c r="AD111" s="29" t="str">
        <f t="shared" si="378"/>
        <v/>
      </c>
      <c r="AE111" s="29" t="str">
        <f t="shared" si="378"/>
        <v/>
      </c>
      <c r="AF111" s="29" t="str">
        <f t="shared" si="378"/>
        <v/>
      </c>
      <c r="AG111" s="29" t="str">
        <f t="shared" si="378"/>
        <v/>
      </c>
      <c r="AH111" s="29" t="str">
        <f t="shared" si="378"/>
        <v/>
      </c>
      <c r="AI111" s="30" t="s">
        <v>54</v>
      </c>
      <c r="AJ111" s="31">
        <f>+COUNTIFS(AB112:AH112,"土",AB116:AH116,"")+COUNTIFS(AB112:AH112,"日",AB116:AH116,"")+COUNTIFS(祝日,AB109)+COUNTIFS(祝日,AC109)+COUNTIFS(祝日,AD109)+COUNTIFS(祝日,AE109)+COUNTIFS(祝日,AF109)</f>
        <v>0</v>
      </c>
      <c r="AL111" s="9"/>
      <c r="AM111" s="32" t="s">
        <v>20</v>
      </c>
      <c r="AN111" s="28" t="str">
        <f>IF(AT95&lt;$G$8,AT97+1,"")</f>
        <v/>
      </c>
      <c r="AO111" s="29" t="str">
        <f t="shared" ref="AO111:AT111" si="379">IF(AN109&lt;$G$8,AN111+1,"")</f>
        <v/>
      </c>
      <c r="AP111" s="29" t="str">
        <f t="shared" si="379"/>
        <v/>
      </c>
      <c r="AQ111" s="29" t="str">
        <f t="shared" si="379"/>
        <v/>
      </c>
      <c r="AR111" s="29" t="str">
        <f t="shared" si="379"/>
        <v/>
      </c>
      <c r="AS111" s="29" t="str">
        <f t="shared" si="379"/>
        <v/>
      </c>
      <c r="AT111" s="29" t="str">
        <f t="shared" si="379"/>
        <v/>
      </c>
      <c r="AU111" s="30" t="s">
        <v>54</v>
      </c>
      <c r="AV111" s="31">
        <f>+COUNTIFS(AN112:AT112,"土",AN116:AT116,"")+COUNTIFS(AN112:AT112,"日",AN116:AT116,"")+COUNTIFS(祝日,AN109)+COUNTIFS(祝日,AO109)+COUNTIFS(祝日,AP109)+COUNTIFS(祝日,AQ109)+COUNTIFS(祝日,AR109)</f>
        <v>0</v>
      </c>
      <c r="AZ111" s="32" t="s">
        <v>20</v>
      </c>
      <c r="BA111" s="28" t="str">
        <f>IF(BG95&lt;$G$8,BG97+1,"")</f>
        <v/>
      </c>
      <c r="BB111" s="29" t="str">
        <f t="shared" ref="BB111:BG111" si="380">IF(BA109&lt;$G$8,BA111+1,"")</f>
        <v/>
      </c>
      <c r="BC111" s="29" t="str">
        <f t="shared" si="380"/>
        <v/>
      </c>
      <c r="BD111" s="29" t="str">
        <f t="shared" si="380"/>
        <v/>
      </c>
      <c r="BE111" s="29" t="str">
        <f t="shared" si="380"/>
        <v/>
      </c>
      <c r="BF111" s="29" t="str">
        <f t="shared" si="380"/>
        <v/>
      </c>
      <c r="BG111" s="29" t="str">
        <f t="shared" si="380"/>
        <v/>
      </c>
      <c r="BH111" s="30" t="s">
        <v>54</v>
      </c>
      <c r="BI111" s="31">
        <f>+COUNTIFS(BA112:BG112,"土",BA116:BG116,"")+COUNTIFS(BA112:BG112,"日",BA116:BG116,"")+COUNTIFS(祝日,BA109)+COUNTIFS(祝日,BB109)+COUNTIFS(祝日,BC109)+COUNTIFS(祝日,BD109)+COUNTIFS(祝日,BE109)</f>
        <v>1</v>
      </c>
      <c r="BK111" s="9"/>
      <c r="BL111" s="32" t="s">
        <v>20</v>
      </c>
      <c r="BM111" s="28" t="str">
        <f>IF(BS95&lt;$G$8,BS97+1,"")</f>
        <v/>
      </c>
      <c r="BN111" s="29" t="str">
        <f t="shared" ref="BN111:BS111" si="381">IF(BM109&lt;$G$8,BM111+1,"")</f>
        <v/>
      </c>
      <c r="BO111" s="29" t="str">
        <f t="shared" si="381"/>
        <v/>
      </c>
      <c r="BP111" s="29" t="str">
        <f t="shared" si="381"/>
        <v/>
      </c>
      <c r="BQ111" s="29" t="str">
        <f t="shared" si="381"/>
        <v/>
      </c>
      <c r="BR111" s="29" t="str">
        <f t="shared" si="381"/>
        <v/>
      </c>
      <c r="BS111" s="29" t="str">
        <f t="shared" si="381"/>
        <v/>
      </c>
      <c r="BT111" s="30" t="s">
        <v>54</v>
      </c>
      <c r="BU111" s="31">
        <f>+COUNTIFS(BM112:BS112,"土",BM116:BS116,"")+COUNTIFS(BM112:BS112,"日",BM116:BS116,"")+COUNTIFS(祝日,BM109)+COUNTIFS(祝日,BN109)+COUNTIFS(祝日,BO109)+COUNTIFS(祝日,BP109)+COUNTIFS(祝日,BQ109)</f>
        <v>0</v>
      </c>
      <c r="BY111" s="32" t="s">
        <v>20</v>
      </c>
      <c r="BZ111" s="28" t="str">
        <f>IF(CF95&lt;$G$8,CF97+1,"")</f>
        <v/>
      </c>
      <c r="CA111" s="29" t="str">
        <f t="shared" ref="CA111" si="382">IF(BZ109&lt;$G$8,BZ111+1,"")</f>
        <v/>
      </c>
      <c r="CB111" s="29" t="str">
        <f t="shared" ref="CB111" si="383">IF(CA109&lt;$G$8,CA111+1,"")</f>
        <v/>
      </c>
      <c r="CC111" s="29" t="str">
        <f t="shared" ref="CC111" si="384">IF(CB109&lt;$G$8,CB111+1,"")</f>
        <v/>
      </c>
      <c r="CD111" s="29" t="str">
        <f t="shared" ref="CD111" si="385">IF(CC109&lt;$G$8,CC111+1,"")</f>
        <v/>
      </c>
      <c r="CE111" s="29" t="str">
        <f t="shared" ref="CE111" si="386">IF(CD109&lt;$G$8,CD111+1,"")</f>
        <v/>
      </c>
      <c r="CF111" s="29" t="str">
        <f t="shared" ref="CF111" si="387">IF(CE109&lt;$G$8,CE111+1,"")</f>
        <v/>
      </c>
      <c r="CG111" s="30" t="s">
        <v>54</v>
      </c>
      <c r="CH111" s="31">
        <f>+COUNTIFS(BZ112:CF112,"土",BZ116:CF116,"")+COUNTIFS(BZ112:CF112,"日",BZ116:CF116,"")+COUNTIFS(祝日,BZ109)+COUNTIFS(祝日,CA109)+COUNTIFS(祝日,CB109)+COUNTIFS(祝日,CC109)+COUNTIFS(祝日,CD109)</f>
        <v>0</v>
      </c>
      <c r="CJ111" s="9"/>
      <c r="CK111" s="32" t="s">
        <v>20</v>
      </c>
      <c r="CL111" s="28" t="str">
        <f>IF(CR95&lt;$G$8,CR97+1,"")</f>
        <v/>
      </c>
      <c r="CM111" s="29" t="str">
        <f t="shared" ref="CM111" si="388">IF(CL109&lt;$G$8,CL111+1,"")</f>
        <v/>
      </c>
      <c r="CN111" s="29" t="str">
        <f t="shared" ref="CN111" si="389">IF(CM109&lt;$G$8,CM111+1,"")</f>
        <v/>
      </c>
      <c r="CO111" s="29" t="str">
        <f t="shared" ref="CO111" si="390">IF(CN109&lt;$G$8,CN111+1,"")</f>
        <v/>
      </c>
      <c r="CP111" s="29" t="str">
        <f t="shared" ref="CP111" si="391">IF(CO109&lt;$G$8,CO111+1,"")</f>
        <v/>
      </c>
      <c r="CQ111" s="29" t="str">
        <f t="shared" ref="CQ111" si="392">IF(CP109&lt;$G$8,CP111+1,"")</f>
        <v/>
      </c>
      <c r="CR111" s="29" t="str">
        <f t="shared" ref="CR111" si="393">IF(CQ109&lt;$G$8,CQ111+1,"")</f>
        <v/>
      </c>
      <c r="CS111" s="30" t="s">
        <v>54</v>
      </c>
      <c r="CT111" s="31">
        <f>+COUNTIFS(CL112:CR112,"土",CL116:CR116,"")+COUNTIFS(CL112:CR112,"日",CL116:CR116,"")+COUNTIFS(祝日,CL109)+COUNTIFS(祝日,CM109)+COUNTIFS(祝日,CN109)+COUNTIFS(祝日,CO109)+COUNTIFS(祝日,CP109)</f>
        <v>1</v>
      </c>
    </row>
    <row r="112" spans="2:99" x14ac:dyDescent="0.15">
      <c r="B112" s="32" t="s">
        <v>5</v>
      </c>
      <c r="C112" s="33" t="str">
        <f>IF(C111="","","月")</f>
        <v>月</v>
      </c>
      <c r="D112" s="33" t="str">
        <f>IF(D111="","","火")</f>
        <v>火</v>
      </c>
      <c r="E112" s="33" t="str">
        <f>IF(E111="","","水")</f>
        <v>水</v>
      </c>
      <c r="F112" s="33" t="str">
        <f>IF(F111="","","木")</f>
        <v>木</v>
      </c>
      <c r="G112" s="33" t="str">
        <f>IF(G111="","","金")</f>
        <v>金</v>
      </c>
      <c r="H112" s="33" t="str">
        <f>IF(H111="","","土")</f>
        <v>土</v>
      </c>
      <c r="I112" s="33" t="str">
        <f>IF(I111="","","日")</f>
        <v>日</v>
      </c>
      <c r="J112" s="30" t="s">
        <v>16</v>
      </c>
      <c r="K112" s="31">
        <f>+COUNTIF(C116:I116,"夏休")+COUNTIF(C116:I116,"冬休")+COUNTIF(C116:I116,"中止")</f>
        <v>0</v>
      </c>
      <c r="L112" s="7">
        <f>+COUNTIF(H116:I116,"夏休")+COUNTIF(H116:I116,"冬休")+COUNTIF(H116:I116,"中止")</f>
        <v>0</v>
      </c>
      <c r="M112" s="9"/>
      <c r="N112" s="32" t="s">
        <v>5</v>
      </c>
      <c r="O112" s="33" t="str">
        <f>IF(O111="","","月")</f>
        <v>月</v>
      </c>
      <c r="P112" s="33" t="str">
        <f>IF(P111="","","火")</f>
        <v>火</v>
      </c>
      <c r="Q112" s="33" t="str">
        <f>IF(Q111="","","水")</f>
        <v>水</v>
      </c>
      <c r="R112" s="33" t="str">
        <f>IF(R111="","","木")</f>
        <v>木</v>
      </c>
      <c r="S112" s="33" t="str">
        <f>IF(S111="","","金")</f>
        <v>金</v>
      </c>
      <c r="T112" s="33" t="str">
        <f>IF(T111="","","土")</f>
        <v>土</v>
      </c>
      <c r="U112" s="33" t="str">
        <f>IF(U111="","","日")</f>
        <v>日</v>
      </c>
      <c r="V112" s="30" t="s">
        <v>16</v>
      </c>
      <c r="W112" s="31">
        <f>+COUNTIF(O116:U116,"夏休")+COUNTIF(O116:U116,"冬休")+COUNTIF(O116:U116,"中止")</f>
        <v>0</v>
      </c>
      <c r="X112" s="7">
        <f>+COUNTIF(T116:U116,"夏休")+COUNTIF(T116:U116,"冬休")+COUNTIF(T116:U116,"中止")</f>
        <v>0</v>
      </c>
      <c r="AA112" s="32" t="s">
        <v>5</v>
      </c>
      <c r="AB112" s="33" t="str">
        <f>IF(AB111="","","月")</f>
        <v/>
      </c>
      <c r="AC112" s="33" t="str">
        <f>IF(AC111="","","火")</f>
        <v/>
      </c>
      <c r="AD112" s="33" t="str">
        <f>IF(AD111="","","水")</f>
        <v/>
      </c>
      <c r="AE112" s="33" t="str">
        <f>IF(AE111="","","木")</f>
        <v/>
      </c>
      <c r="AF112" s="33" t="str">
        <f>IF(AF111="","","金")</f>
        <v/>
      </c>
      <c r="AG112" s="33" t="str">
        <f>IF(AG111="","","土")</f>
        <v/>
      </c>
      <c r="AH112" s="33" t="str">
        <f>IF(AH111="","","日")</f>
        <v/>
      </c>
      <c r="AI112" s="30" t="s">
        <v>16</v>
      </c>
      <c r="AJ112" s="31">
        <f>+COUNTIF(AB116:AH116,"夏休")+COUNTIF(AB116:AH116,"冬休")+COUNTIF(AB116:AH116,"中止")</f>
        <v>0</v>
      </c>
      <c r="AK112" s="7">
        <f>+COUNTIF(AG116:AH116,"夏休")+COUNTIF(AG116:AH116,"冬休")+COUNTIF(AG116:AH116,"中止")</f>
        <v>0</v>
      </c>
      <c r="AL112" s="9"/>
      <c r="AM112" s="32" t="s">
        <v>5</v>
      </c>
      <c r="AN112" s="33" t="str">
        <f>IF(AN111="","","月")</f>
        <v/>
      </c>
      <c r="AO112" s="33" t="str">
        <f>IF(AO111="","","火")</f>
        <v/>
      </c>
      <c r="AP112" s="33" t="str">
        <f>IF(AP111="","","水")</f>
        <v/>
      </c>
      <c r="AQ112" s="33" t="str">
        <f>IF(AQ111="","","木")</f>
        <v/>
      </c>
      <c r="AR112" s="33" t="str">
        <f>IF(AR111="","","金")</f>
        <v/>
      </c>
      <c r="AS112" s="33" t="str">
        <f>IF(AS111="","","土")</f>
        <v/>
      </c>
      <c r="AT112" s="33" t="str">
        <f>IF(AT111="","","日")</f>
        <v/>
      </c>
      <c r="AU112" s="30" t="s">
        <v>16</v>
      </c>
      <c r="AV112" s="31">
        <f>+COUNTIF(AN116:AT116,"夏休")+COUNTIF(AN116:AT116,"冬休")+COUNTIF(AN116:AT116,"中止")</f>
        <v>0</v>
      </c>
      <c r="AW112" s="7">
        <f>+COUNTIF(AS116:AT116,"夏休")+COUNTIF(AS116:AT116,"冬休")+COUNTIF(AS116:AT116,"中止")</f>
        <v>0</v>
      </c>
      <c r="AZ112" s="32" t="s">
        <v>5</v>
      </c>
      <c r="BA112" s="33" t="str">
        <f>IF(BA111="","","月")</f>
        <v/>
      </c>
      <c r="BB112" s="33" t="str">
        <f>IF(BB111="","","火")</f>
        <v/>
      </c>
      <c r="BC112" s="33" t="str">
        <f>IF(BC111="","","水")</f>
        <v/>
      </c>
      <c r="BD112" s="33" t="str">
        <f>IF(BD111="","","木")</f>
        <v/>
      </c>
      <c r="BE112" s="33" t="str">
        <f>IF(BE111="","","金")</f>
        <v/>
      </c>
      <c r="BF112" s="33" t="str">
        <f>IF(BF111="","","土")</f>
        <v/>
      </c>
      <c r="BG112" s="33" t="str">
        <f>IF(BG111="","","日")</f>
        <v/>
      </c>
      <c r="BH112" s="30" t="s">
        <v>16</v>
      </c>
      <c r="BI112" s="31">
        <f>+COUNTIF(BA116:BG116,"夏休")+COUNTIF(BA116:BG116,"冬休")+COUNTIF(BA116:BG116,"中止")</f>
        <v>0</v>
      </c>
      <c r="BJ112" s="7">
        <f>+COUNTIF(BF116:BG116,"夏休")+COUNTIF(BF116:BG116,"冬休")+COUNTIF(BF116:BG116,"中止")</f>
        <v>0</v>
      </c>
      <c r="BK112" s="9"/>
      <c r="BL112" s="32" t="s">
        <v>5</v>
      </c>
      <c r="BM112" s="33" t="str">
        <f>IF(BM111="","","月")</f>
        <v/>
      </c>
      <c r="BN112" s="33" t="str">
        <f>IF(BN111="","","火")</f>
        <v/>
      </c>
      <c r="BO112" s="33" t="str">
        <f>IF(BO111="","","水")</f>
        <v/>
      </c>
      <c r="BP112" s="33" t="str">
        <f>IF(BP111="","","木")</f>
        <v/>
      </c>
      <c r="BQ112" s="33" t="str">
        <f>IF(BQ111="","","金")</f>
        <v/>
      </c>
      <c r="BR112" s="33" t="str">
        <f>IF(BR111="","","土")</f>
        <v/>
      </c>
      <c r="BS112" s="33" t="str">
        <f>IF(BS111="","","日")</f>
        <v/>
      </c>
      <c r="BT112" s="30" t="s">
        <v>16</v>
      </c>
      <c r="BU112" s="31">
        <f>+COUNTIF(BM116:BS116,"夏休")+COUNTIF(BM116:BS116,"冬休")+COUNTIF(BM116:BS116,"中止")</f>
        <v>0</v>
      </c>
      <c r="BV112" s="7">
        <f>+COUNTIF(BR116:BS116,"夏休")+COUNTIF(BR116:BS116,"冬休")+COUNTIF(BR116:BS116,"中止")</f>
        <v>0</v>
      </c>
      <c r="BY112" s="32" t="s">
        <v>5</v>
      </c>
      <c r="BZ112" s="33" t="str">
        <f>IF(BZ111="","","月")</f>
        <v/>
      </c>
      <c r="CA112" s="33" t="str">
        <f>IF(CA111="","","火")</f>
        <v/>
      </c>
      <c r="CB112" s="33" t="str">
        <f>IF(CB111="","","水")</f>
        <v/>
      </c>
      <c r="CC112" s="33" t="str">
        <f>IF(CC111="","","木")</f>
        <v/>
      </c>
      <c r="CD112" s="33" t="str">
        <f>IF(CD111="","","金")</f>
        <v/>
      </c>
      <c r="CE112" s="33" t="str">
        <f>IF(CE111="","","土")</f>
        <v/>
      </c>
      <c r="CF112" s="33" t="str">
        <f>IF(CF111="","","日")</f>
        <v/>
      </c>
      <c r="CG112" s="30" t="s">
        <v>16</v>
      </c>
      <c r="CH112" s="31">
        <f>+COUNTIF(BZ116:CF116,"夏休")+COUNTIF(BZ116:CF116,"冬休")+COUNTIF(BZ116:CF116,"中止")</f>
        <v>0</v>
      </c>
      <c r="CI112" s="7">
        <f>+COUNTIF(CE116:CF116,"夏休")+COUNTIF(CE116:CF116,"冬休")+COUNTIF(CE116:CF116,"中止")</f>
        <v>0</v>
      </c>
      <c r="CJ112" s="9"/>
      <c r="CK112" s="32" t="s">
        <v>5</v>
      </c>
      <c r="CL112" s="33" t="str">
        <f>IF(CL111="","","月")</f>
        <v/>
      </c>
      <c r="CM112" s="33" t="str">
        <f>IF(CM111="","","火")</f>
        <v/>
      </c>
      <c r="CN112" s="33" t="str">
        <f>IF(CN111="","","水")</f>
        <v/>
      </c>
      <c r="CO112" s="33" t="str">
        <f>IF(CO111="","","木")</f>
        <v/>
      </c>
      <c r="CP112" s="33" t="str">
        <f>IF(CP111="","","金")</f>
        <v/>
      </c>
      <c r="CQ112" s="33" t="str">
        <f>IF(CQ111="","","土")</f>
        <v/>
      </c>
      <c r="CR112" s="33" t="str">
        <f>IF(CR111="","","日")</f>
        <v/>
      </c>
      <c r="CS112" s="30" t="s">
        <v>16</v>
      </c>
      <c r="CT112" s="31">
        <f>+COUNTIF(CL116:CR116,"夏休")+COUNTIF(CL116:CR116,"冬休")+COUNTIF(CL116:CR116,"中止")</f>
        <v>0</v>
      </c>
      <c r="CU112" s="7">
        <f>+COUNTIF(CQ116:CR116,"夏休")+COUNTIF(CQ116:CR116,"冬休")+COUNTIF(CQ116:CR116,"中止")</f>
        <v>0</v>
      </c>
    </row>
    <row r="113" spans="2:99" ht="13.5" customHeight="1" x14ac:dyDescent="0.15">
      <c r="B113" s="104" t="s">
        <v>8</v>
      </c>
      <c r="C113" s="107"/>
      <c r="D113" s="101"/>
      <c r="E113" s="101"/>
      <c r="F113" s="101"/>
      <c r="G113" s="101"/>
      <c r="H113" s="101"/>
      <c r="I113" s="101"/>
      <c r="J113" s="34" t="s">
        <v>2</v>
      </c>
      <c r="K113" s="74">
        <f>COUNT(C111:I111)-K112</f>
        <v>7</v>
      </c>
      <c r="L113" s="80"/>
      <c r="M113" s="9"/>
      <c r="N113" s="104" t="s">
        <v>8</v>
      </c>
      <c r="O113" s="107"/>
      <c r="P113" s="101"/>
      <c r="Q113" s="101"/>
      <c r="R113" s="101"/>
      <c r="S113" s="101"/>
      <c r="T113" s="101"/>
      <c r="U113" s="101"/>
      <c r="V113" s="34" t="s">
        <v>2</v>
      </c>
      <c r="W113" s="74">
        <f>COUNT(O111:U111)-W112</f>
        <v>7</v>
      </c>
      <c r="X113" s="80"/>
      <c r="AA113" s="104" t="s">
        <v>8</v>
      </c>
      <c r="AB113" s="107"/>
      <c r="AC113" s="101"/>
      <c r="AD113" s="101"/>
      <c r="AE113" s="101"/>
      <c r="AF113" s="101"/>
      <c r="AG113" s="101"/>
      <c r="AH113" s="101"/>
      <c r="AI113" s="34" t="s">
        <v>2</v>
      </c>
      <c r="AJ113" s="74">
        <f>COUNT(AB111:AH111)-AJ112</f>
        <v>0</v>
      </c>
      <c r="AK113" s="80"/>
      <c r="AL113" s="9"/>
      <c r="AM113" s="104" t="s">
        <v>8</v>
      </c>
      <c r="AN113" s="107"/>
      <c r="AO113" s="101"/>
      <c r="AP113" s="101"/>
      <c r="AQ113" s="101"/>
      <c r="AR113" s="101"/>
      <c r="AS113" s="101"/>
      <c r="AT113" s="101"/>
      <c r="AU113" s="34" t="s">
        <v>2</v>
      </c>
      <c r="AV113" s="74">
        <f>COUNT(AN111:AT111)-AV112</f>
        <v>0</v>
      </c>
      <c r="AW113" s="80"/>
      <c r="AZ113" s="104" t="s">
        <v>8</v>
      </c>
      <c r="BA113" s="107"/>
      <c r="BB113" s="101"/>
      <c r="BC113" s="101"/>
      <c r="BD113" s="101"/>
      <c r="BE113" s="101"/>
      <c r="BF113" s="101"/>
      <c r="BG113" s="101"/>
      <c r="BH113" s="34" t="s">
        <v>2</v>
      </c>
      <c r="BI113" s="74">
        <f>COUNT(BA111:BG111)-BI112</f>
        <v>0</v>
      </c>
      <c r="BJ113" s="80"/>
      <c r="BK113" s="9"/>
      <c r="BL113" s="104" t="s">
        <v>8</v>
      </c>
      <c r="BM113" s="107"/>
      <c r="BN113" s="101"/>
      <c r="BO113" s="101"/>
      <c r="BP113" s="101"/>
      <c r="BQ113" s="101"/>
      <c r="BR113" s="101"/>
      <c r="BS113" s="101"/>
      <c r="BT113" s="34" t="s">
        <v>2</v>
      </c>
      <c r="BU113" s="74">
        <f>COUNT(BM111:BS111)-BU112</f>
        <v>0</v>
      </c>
      <c r="BV113" s="80"/>
      <c r="BY113" s="104" t="s">
        <v>8</v>
      </c>
      <c r="BZ113" s="107"/>
      <c r="CA113" s="101"/>
      <c r="CB113" s="101"/>
      <c r="CC113" s="101"/>
      <c r="CD113" s="101"/>
      <c r="CE113" s="101"/>
      <c r="CF113" s="101"/>
      <c r="CG113" s="34" t="s">
        <v>2</v>
      </c>
      <c r="CH113" s="74">
        <f>COUNT(BZ111:CF111)-CH112</f>
        <v>0</v>
      </c>
      <c r="CI113" s="80"/>
      <c r="CJ113" s="9"/>
      <c r="CK113" s="104" t="s">
        <v>8</v>
      </c>
      <c r="CL113" s="107"/>
      <c r="CM113" s="101"/>
      <c r="CN113" s="101"/>
      <c r="CO113" s="101"/>
      <c r="CP113" s="101"/>
      <c r="CQ113" s="101"/>
      <c r="CR113" s="101"/>
      <c r="CS113" s="34" t="s">
        <v>2</v>
      </c>
      <c r="CT113" s="74">
        <f>COUNT(CL111:CR111)-CT112</f>
        <v>0</v>
      </c>
      <c r="CU113" s="80"/>
    </row>
    <row r="114" spans="2:99" ht="13.5" customHeight="1" x14ac:dyDescent="0.15">
      <c r="B114" s="105"/>
      <c r="C114" s="108"/>
      <c r="D114" s="102"/>
      <c r="E114" s="102"/>
      <c r="F114" s="102"/>
      <c r="G114" s="102"/>
      <c r="H114" s="102"/>
      <c r="I114" s="102"/>
      <c r="J114" s="34" t="s">
        <v>6</v>
      </c>
      <c r="K114" s="36">
        <f>+COUNTIF(C117:I117,"休")</f>
        <v>0</v>
      </c>
      <c r="M114" s="37"/>
      <c r="N114" s="105"/>
      <c r="O114" s="108"/>
      <c r="P114" s="102"/>
      <c r="Q114" s="102"/>
      <c r="R114" s="102"/>
      <c r="S114" s="102"/>
      <c r="T114" s="102"/>
      <c r="U114" s="102"/>
      <c r="V114" s="34" t="s">
        <v>6</v>
      </c>
      <c r="W114" s="36">
        <f>+COUNTIF(O117:U117,"休")</f>
        <v>0</v>
      </c>
      <c r="AA114" s="105"/>
      <c r="AB114" s="108"/>
      <c r="AC114" s="102"/>
      <c r="AD114" s="102"/>
      <c r="AE114" s="102"/>
      <c r="AF114" s="102"/>
      <c r="AG114" s="102"/>
      <c r="AH114" s="102"/>
      <c r="AI114" s="34" t="s">
        <v>6</v>
      </c>
      <c r="AJ114" s="36">
        <f>+COUNTIF(AB117:AH117,"休")</f>
        <v>0</v>
      </c>
      <c r="AL114" s="37"/>
      <c r="AM114" s="105"/>
      <c r="AN114" s="108"/>
      <c r="AO114" s="102"/>
      <c r="AP114" s="102"/>
      <c r="AQ114" s="102"/>
      <c r="AR114" s="102"/>
      <c r="AS114" s="102"/>
      <c r="AT114" s="102"/>
      <c r="AU114" s="34" t="s">
        <v>6</v>
      </c>
      <c r="AV114" s="36">
        <f>+COUNTIF(AN117:AT117,"休")</f>
        <v>0</v>
      </c>
      <c r="AZ114" s="105"/>
      <c r="BA114" s="108"/>
      <c r="BB114" s="102"/>
      <c r="BC114" s="102"/>
      <c r="BD114" s="102"/>
      <c r="BE114" s="102"/>
      <c r="BF114" s="102"/>
      <c r="BG114" s="102"/>
      <c r="BH114" s="34" t="s">
        <v>6</v>
      </c>
      <c r="BI114" s="36">
        <f>+COUNTIF(BA117:BG117,"休")</f>
        <v>0</v>
      </c>
      <c r="BK114" s="37"/>
      <c r="BL114" s="105"/>
      <c r="BM114" s="108"/>
      <c r="BN114" s="102"/>
      <c r="BO114" s="102"/>
      <c r="BP114" s="102"/>
      <c r="BQ114" s="102"/>
      <c r="BR114" s="102"/>
      <c r="BS114" s="102"/>
      <c r="BT114" s="34" t="s">
        <v>6</v>
      </c>
      <c r="BU114" s="36">
        <f>+COUNTIF(BM117:BS117,"休")</f>
        <v>0</v>
      </c>
      <c r="BY114" s="105"/>
      <c r="BZ114" s="108"/>
      <c r="CA114" s="102"/>
      <c r="CB114" s="102"/>
      <c r="CC114" s="102"/>
      <c r="CD114" s="102"/>
      <c r="CE114" s="102"/>
      <c r="CF114" s="102"/>
      <c r="CG114" s="34" t="s">
        <v>6</v>
      </c>
      <c r="CH114" s="36">
        <f>+COUNTIF(BZ117:CF117,"休")</f>
        <v>0</v>
      </c>
      <c r="CJ114" s="37"/>
      <c r="CK114" s="105"/>
      <c r="CL114" s="108"/>
      <c r="CM114" s="102"/>
      <c r="CN114" s="102"/>
      <c r="CO114" s="102"/>
      <c r="CP114" s="102"/>
      <c r="CQ114" s="102"/>
      <c r="CR114" s="102"/>
      <c r="CS114" s="34" t="s">
        <v>6</v>
      </c>
      <c r="CT114" s="36">
        <f>+COUNTIF(CL117:CR117,"休")</f>
        <v>0</v>
      </c>
    </row>
    <row r="115" spans="2:99" ht="13.5" customHeight="1" x14ac:dyDescent="0.15">
      <c r="B115" s="106"/>
      <c r="C115" s="109"/>
      <c r="D115" s="103"/>
      <c r="E115" s="103"/>
      <c r="F115" s="103"/>
      <c r="G115" s="103"/>
      <c r="H115" s="103"/>
      <c r="I115" s="103"/>
      <c r="J115" s="34" t="s">
        <v>9</v>
      </c>
      <c r="K115" s="38">
        <f>+K114/K113</f>
        <v>0</v>
      </c>
      <c r="L115" s="52"/>
      <c r="M115" s="9"/>
      <c r="N115" s="106"/>
      <c r="O115" s="109"/>
      <c r="P115" s="103"/>
      <c r="Q115" s="103"/>
      <c r="R115" s="103"/>
      <c r="S115" s="103"/>
      <c r="T115" s="103"/>
      <c r="U115" s="103"/>
      <c r="V115" s="34" t="s">
        <v>9</v>
      </c>
      <c r="W115" s="38">
        <f>+W114/W113</f>
        <v>0</v>
      </c>
      <c r="X115" s="52"/>
      <c r="AA115" s="106"/>
      <c r="AB115" s="109"/>
      <c r="AC115" s="103"/>
      <c r="AD115" s="103"/>
      <c r="AE115" s="103"/>
      <c r="AF115" s="103"/>
      <c r="AG115" s="103"/>
      <c r="AH115" s="103"/>
      <c r="AI115" s="34" t="s">
        <v>9</v>
      </c>
      <c r="AJ115" s="38" t="e">
        <f>+AJ114/AJ113</f>
        <v>#DIV/0!</v>
      </c>
      <c r="AK115" s="52"/>
      <c r="AL115" s="9"/>
      <c r="AM115" s="106"/>
      <c r="AN115" s="109"/>
      <c r="AO115" s="103"/>
      <c r="AP115" s="103"/>
      <c r="AQ115" s="103"/>
      <c r="AR115" s="103"/>
      <c r="AS115" s="103"/>
      <c r="AT115" s="103"/>
      <c r="AU115" s="34" t="s">
        <v>9</v>
      </c>
      <c r="AV115" s="38" t="e">
        <f>+AV114/AV113</f>
        <v>#DIV/0!</v>
      </c>
      <c r="AW115" s="52"/>
      <c r="AZ115" s="106"/>
      <c r="BA115" s="109"/>
      <c r="BB115" s="103"/>
      <c r="BC115" s="103"/>
      <c r="BD115" s="103"/>
      <c r="BE115" s="103"/>
      <c r="BF115" s="103"/>
      <c r="BG115" s="103"/>
      <c r="BH115" s="34" t="s">
        <v>9</v>
      </c>
      <c r="BI115" s="38" t="e">
        <f>+BI114/BI113</f>
        <v>#DIV/0!</v>
      </c>
      <c r="BJ115" s="52"/>
      <c r="BK115" s="9"/>
      <c r="BL115" s="106"/>
      <c r="BM115" s="109"/>
      <c r="BN115" s="103"/>
      <c r="BO115" s="103"/>
      <c r="BP115" s="103"/>
      <c r="BQ115" s="103"/>
      <c r="BR115" s="103"/>
      <c r="BS115" s="103"/>
      <c r="BT115" s="34" t="s">
        <v>9</v>
      </c>
      <c r="BU115" s="38" t="e">
        <f>+BU114/BU113</f>
        <v>#DIV/0!</v>
      </c>
      <c r="BV115" s="52"/>
      <c r="BY115" s="106"/>
      <c r="BZ115" s="109"/>
      <c r="CA115" s="103"/>
      <c r="CB115" s="103"/>
      <c r="CC115" s="103"/>
      <c r="CD115" s="103"/>
      <c r="CE115" s="103"/>
      <c r="CF115" s="103"/>
      <c r="CG115" s="34" t="s">
        <v>9</v>
      </c>
      <c r="CH115" s="38" t="e">
        <f>+CH114/CH113</f>
        <v>#DIV/0!</v>
      </c>
      <c r="CI115" s="52"/>
      <c r="CJ115" s="9"/>
      <c r="CK115" s="106"/>
      <c r="CL115" s="109"/>
      <c r="CM115" s="103"/>
      <c r="CN115" s="103"/>
      <c r="CO115" s="103"/>
      <c r="CP115" s="103"/>
      <c r="CQ115" s="103"/>
      <c r="CR115" s="103"/>
      <c r="CS115" s="34" t="s">
        <v>9</v>
      </c>
      <c r="CT115" s="38" t="e">
        <f>+CT114/CT113</f>
        <v>#DIV/0!</v>
      </c>
      <c r="CU115" s="52"/>
    </row>
    <row r="116" spans="2:99" x14ac:dyDescent="0.15">
      <c r="B116" s="39" t="s">
        <v>15</v>
      </c>
      <c r="C116" s="2"/>
      <c r="D116" s="2"/>
      <c r="E116" s="2"/>
      <c r="F116" s="2"/>
      <c r="G116" s="2"/>
      <c r="H116" s="2"/>
      <c r="I116" s="2"/>
      <c r="J116" s="34" t="s">
        <v>10</v>
      </c>
      <c r="K116" s="36">
        <f>+COUNTIF(C118:I118,"*休")</f>
        <v>0</v>
      </c>
      <c r="M116" s="9"/>
      <c r="N116" s="39" t="s">
        <v>15</v>
      </c>
      <c r="O116" s="5"/>
      <c r="P116" s="2"/>
      <c r="Q116" s="2"/>
      <c r="R116" s="2"/>
      <c r="S116" s="2"/>
      <c r="T116" s="2"/>
      <c r="U116" s="2"/>
      <c r="V116" s="34" t="s">
        <v>10</v>
      </c>
      <c r="W116" s="36">
        <f>+COUNTIF(O118:U118,"*休")</f>
        <v>0</v>
      </c>
      <c r="AA116" s="39" t="s">
        <v>15</v>
      </c>
      <c r="AB116" s="5"/>
      <c r="AC116" s="2"/>
      <c r="AD116" s="2"/>
      <c r="AE116" s="2"/>
      <c r="AF116" s="2"/>
      <c r="AG116" s="2"/>
      <c r="AH116" s="2"/>
      <c r="AI116" s="34" t="s">
        <v>10</v>
      </c>
      <c r="AJ116" s="36">
        <f>+COUNTIF(AB118:AH118,"*休")</f>
        <v>0</v>
      </c>
      <c r="AL116" s="9"/>
      <c r="AM116" s="39" t="s">
        <v>15</v>
      </c>
      <c r="AN116" s="5"/>
      <c r="AO116" s="2"/>
      <c r="AP116" s="2"/>
      <c r="AQ116" s="2"/>
      <c r="AR116" s="2"/>
      <c r="AS116" s="2"/>
      <c r="AT116" s="2"/>
      <c r="AU116" s="34" t="s">
        <v>10</v>
      </c>
      <c r="AV116" s="36">
        <f>+COUNTIF(AN118:AT118,"*休")</f>
        <v>0</v>
      </c>
      <c r="AZ116" s="39" t="s">
        <v>15</v>
      </c>
      <c r="BA116" s="5"/>
      <c r="BB116" s="2"/>
      <c r="BC116" s="2"/>
      <c r="BD116" s="2"/>
      <c r="BE116" s="2"/>
      <c r="BF116" s="2"/>
      <c r="BG116" s="2"/>
      <c r="BH116" s="34" t="s">
        <v>10</v>
      </c>
      <c r="BI116" s="36">
        <f>+COUNTIF(BA118:BG118,"*休")</f>
        <v>0</v>
      </c>
      <c r="BK116" s="9"/>
      <c r="BL116" s="39" t="s">
        <v>15</v>
      </c>
      <c r="BM116" s="5"/>
      <c r="BN116" s="2"/>
      <c r="BO116" s="2"/>
      <c r="BP116" s="2"/>
      <c r="BQ116" s="2"/>
      <c r="BR116" s="2"/>
      <c r="BS116" s="2"/>
      <c r="BT116" s="34" t="s">
        <v>10</v>
      </c>
      <c r="BU116" s="36">
        <f>+COUNTIF(BM118:BS118,"*休")</f>
        <v>0</v>
      </c>
      <c r="BY116" s="39" t="s">
        <v>15</v>
      </c>
      <c r="BZ116" s="5"/>
      <c r="CA116" s="2"/>
      <c r="CB116" s="2"/>
      <c r="CC116" s="2"/>
      <c r="CD116" s="2"/>
      <c r="CE116" s="2"/>
      <c r="CF116" s="2"/>
      <c r="CG116" s="34" t="s">
        <v>10</v>
      </c>
      <c r="CH116" s="36">
        <f>+COUNTIF(BZ118:CF118,"*休")</f>
        <v>0</v>
      </c>
      <c r="CJ116" s="9"/>
      <c r="CK116" s="39" t="s">
        <v>15</v>
      </c>
      <c r="CL116" s="5"/>
      <c r="CM116" s="2"/>
      <c r="CN116" s="2"/>
      <c r="CO116" s="2"/>
      <c r="CP116" s="2"/>
      <c r="CQ116" s="2"/>
      <c r="CR116" s="2"/>
      <c r="CS116" s="34" t="s">
        <v>10</v>
      </c>
      <c r="CT116" s="36">
        <f>+COUNTIF(CL118:CR118,"*休")</f>
        <v>0</v>
      </c>
    </row>
    <row r="117" spans="2:99" x14ac:dyDescent="0.15">
      <c r="B117" s="32" t="s">
        <v>0</v>
      </c>
      <c r="C117" s="2"/>
      <c r="D117" s="2"/>
      <c r="E117" s="2"/>
      <c r="F117" s="2"/>
      <c r="G117" s="2"/>
      <c r="H117" s="2"/>
      <c r="I117" s="2"/>
      <c r="J117" s="40" t="s">
        <v>4</v>
      </c>
      <c r="K117" s="41">
        <f>+K116/K113</f>
        <v>0</v>
      </c>
      <c r="L117" s="52"/>
      <c r="M117" s="9"/>
      <c r="N117" s="32" t="s">
        <v>0</v>
      </c>
      <c r="O117" s="5"/>
      <c r="P117" s="2"/>
      <c r="Q117" s="2"/>
      <c r="R117" s="2"/>
      <c r="S117" s="2"/>
      <c r="T117" s="2"/>
      <c r="U117" s="2"/>
      <c r="V117" s="40" t="s">
        <v>4</v>
      </c>
      <c r="W117" s="41">
        <f>+W116/W113</f>
        <v>0</v>
      </c>
      <c r="X117" s="52"/>
      <c r="AA117" s="32" t="s">
        <v>0</v>
      </c>
      <c r="AB117" s="5"/>
      <c r="AC117" s="2"/>
      <c r="AD117" s="2"/>
      <c r="AE117" s="2"/>
      <c r="AF117" s="2"/>
      <c r="AG117" s="2"/>
      <c r="AH117" s="2"/>
      <c r="AI117" s="40" t="s">
        <v>4</v>
      </c>
      <c r="AJ117" s="41" t="e">
        <f>+AJ116/AJ113</f>
        <v>#DIV/0!</v>
      </c>
      <c r="AK117" s="52"/>
      <c r="AL117" s="9"/>
      <c r="AM117" s="32" t="s">
        <v>0</v>
      </c>
      <c r="AN117" s="5"/>
      <c r="AO117" s="2"/>
      <c r="AP117" s="2"/>
      <c r="AQ117" s="2"/>
      <c r="AR117" s="2"/>
      <c r="AS117" s="2"/>
      <c r="AT117" s="2"/>
      <c r="AU117" s="40" t="s">
        <v>4</v>
      </c>
      <c r="AV117" s="41" t="e">
        <f>+AV116/AV113</f>
        <v>#DIV/0!</v>
      </c>
      <c r="AW117" s="52"/>
      <c r="AZ117" s="32" t="s">
        <v>0</v>
      </c>
      <c r="BA117" s="5"/>
      <c r="BB117" s="2"/>
      <c r="BC117" s="2"/>
      <c r="BD117" s="2"/>
      <c r="BE117" s="2"/>
      <c r="BF117" s="2"/>
      <c r="BG117" s="2"/>
      <c r="BH117" s="40" t="s">
        <v>4</v>
      </c>
      <c r="BI117" s="41" t="e">
        <f>+BI116/BI113</f>
        <v>#DIV/0!</v>
      </c>
      <c r="BJ117" s="52"/>
      <c r="BK117" s="9"/>
      <c r="BL117" s="32" t="s">
        <v>0</v>
      </c>
      <c r="BM117" s="5"/>
      <c r="BN117" s="2"/>
      <c r="BO117" s="2"/>
      <c r="BP117" s="2"/>
      <c r="BQ117" s="2"/>
      <c r="BR117" s="2"/>
      <c r="BS117" s="2"/>
      <c r="BT117" s="40" t="s">
        <v>4</v>
      </c>
      <c r="BU117" s="41" t="e">
        <f>+BU116/BU113</f>
        <v>#DIV/0!</v>
      </c>
      <c r="BV117" s="52"/>
      <c r="BY117" s="32" t="s">
        <v>0</v>
      </c>
      <c r="BZ117" s="5"/>
      <c r="CA117" s="2"/>
      <c r="CB117" s="2"/>
      <c r="CC117" s="2"/>
      <c r="CD117" s="2"/>
      <c r="CE117" s="2"/>
      <c r="CF117" s="2"/>
      <c r="CG117" s="40" t="s">
        <v>4</v>
      </c>
      <c r="CH117" s="41" t="e">
        <f>+CH116/CH113</f>
        <v>#DIV/0!</v>
      </c>
      <c r="CI117" s="52"/>
      <c r="CJ117" s="9"/>
      <c r="CK117" s="32" t="s">
        <v>0</v>
      </c>
      <c r="CL117" s="5"/>
      <c r="CM117" s="2"/>
      <c r="CN117" s="2"/>
      <c r="CO117" s="2"/>
      <c r="CP117" s="2"/>
      <c r="CQ117" s="2"/>
      <c r="CR117" s="2"/>
      <c r="CS117" s="40" t="s">
        <v>4</v>
      </c>
      <c r="CT117" s="41" t="e">
        <f>+CT116/CT113</f>
        <v>#DIV/0!</v>
      </c>
      <c r="CU117" s="52"/>
    </row>
    <row r="118" spans="2:99" x14ac:dyDescent="0.15">
      <c r="B118" s="42" t="s">
        <v>7</v>
      </c>
      <c r="C118" s="56"/>
      <c r="D118" s="56"/>
      <c r="E118" s="56"/>
      <c r="F118" s="56"/>
      <c r="G118" s="56"/>
      <c r="H118" s="56"/>
      <c r="I118" s="56"/>
      <c r="J118" s="76" t="s">
        <v>55</v>
      </c>
      <c r="K118" s="44" t="str">
        <f>IF(H119="","OK",_xlfn.IFS(H117=I117="休","OK",K116&gt;=2,"OK",K116&gt;=2-L112,"OK",K116&lt;2,"NG"))</f>
        <v>NG</v>
      </c>
      <c r="L118" s="52"/>
      <c r="M118" s="37"/>
      <c r="N118" s="42" t="s">
        <v>7</v>
      </c>
      <c r="O118" s="55"/>
      <c r="P118" s="56"/>
      <c r="Q118" s="56"/>
      <c r="R118" s="56"/>
      <c r="S118" s="56"/>
      <c r="T118" s="56" t="s">
        <v>53</v>
      </c>
      <c r="U118" s="56" t="s">
        <v>53</v>
      </c>
      <c r="V118" s="76" t="s">
        <v>55</v>
      </c>
      <c r="W118" s="44" t="str">
        <f>IF(T119="","OK",_xlfn.IFS(T117=U117="休","OK",W116&gt;=2,"OK",W116&gt;=2-X112,"OK",W116&lt;2,"NG"))</f>
        <v>NG</v>
      </c>
      <c r="X118" s="52"/>
      <c r="AA118" s="42" t="s">
        <v>7</v>
      </c>
      <c r="AB118" s="55"/>
      <c r="AC118" s="56"/>
      <c r="AD118" s="56"/>
      <c r="AE118" s="56"/>
      <c r="AF118" s="56"/>
      <c r="AG118" s="56"/>
      <c r="AH118" s="56"/>
      <c r="AI118" s="76" t="s">
        <v>55</v>
      </c>
      <c r="AJ118" s="44" t="str">
        <f>IF(AG119="","OK",_xlfn.IFS(AG117=AH117="休","OK",AJ116&gt;=2,"OK",AJ116&gt;=2-AK112,"OK",AJ116&lt;2,"NG"))</f>
        <v>OK</v>
      </c>
      <c r="AK118" s="52"/>
      <c r="AL118" s="37"/>
      <c r="AM118" s="42" t="s">
        <v>7</v>
      </c>
      <c r="AN118" s="55"/>
      <c r="AO118" s="56"/>
      <c r="AP118" s="56"/>
      <c r="AQ118" s="56"/>
      <c r="AR118" s="56"/>
      <c r="AS118" s="56"/>
      <c r="AT118" s="56"/>
      <c r="AU118" s="76" t="s">
        <v>55</v>
      </c>
      <c r="AV118" s="44" t="str">
        <f>IF(AS119="","OK",_xlfn.IFS(AS117=AT117="休","OK",AV116&gt;=2,"OK",AV116&gt;=2-AW112,"OK",AV116&lt;2,"NG"))</f>
        <v>OK</v>
      </c>
      <c r="AW118" s="52"/>
      <c r="AZ118" s="42" t="s">
        <v>7</v>
      </c>
      <c r="BA118" s="55"/>
      <c r="BB118" s="56"/>
      <c r="BC118" s="56"/>
      <c r="BD118" s="56"/>
      <c r="BE118" s="56"/>
      <c r="BF118" s="56"/>
      <c r="BG118" s="56"/>
      <c r="BH118" s="76" t="s">
        <v>55</v>
      </c>
      <c r="BI118" s="44" t="str">
        <f>IF(BF119="","OK",_xlfn.IFS(BF117=BG117="休","OK",BI116&gt;=2,"OK",BI116&gt;=2-BJ112,"OK",BI116&lt;2,"NG"))</f>
        <v>OK</v>
      </c>
      <c r="BJ118" s="52"/>
      <c r="BK118" s="37"/>
      <c r="BL118" s="42" t="s">
        <v>7</v>
      </c>
      <c r="BM118" s="55"/>
      <c r="BN118" s="56"/>
      <c r="BO118" s="56"/>
      <c r="BP118" s="56"/>
      <c r="BQ118" s="56"/>
      <c r="BR118" s="56"/>
      <c r="BS118" s="56"/>
      <c r="BT118" s="76" t="s">
        <v>55</v>
      </c>
      <c r="BU118" s="44" t="str">
        <f>IF(BR119="","OK",_xlfn.IFS(BR117=BS117="休","OK",BU116&gt;=2,"OK",BU116&gt;=2-BV112,"OK",BU116&lt;2,"NG"))</f>
        <v>OK</v>
      </c>
      <c r="BV118" s="52"/>
      <c r="BY118" s="42" t="s">
        <v>7</v>
      </c>
      <c r="BZ118" s="55"/>
      <c r="CA118" s="56"/>
      <c r="CB118" s="56"/>
      <c r="CC118" s="56"/>
      <c r="CD118" s="56"/>
      <c r="CE118" s="56"/>
      <c r="CF118" s="56"/>
      <c r="CG118" s="76" t="s">
        <v>55</v>
      </c>
      <c r="CH118" s="44" t="str">
        <f>IF(CE119="","OK",_xlfn.IFS(CE117=CF117="休","OK",CH116&gt;=2,"OK",CH116&gt;=2-CI112,"OK",CH116&lt;2,"NG"))</f>
        <v>OK</v>
      </c>
      <c r="CI118" s="52"/>
      <c r="CJ118" s="37"/>
      <c r="CK118" s="42" t="s">
        <v>7</v>
      </c>
      <c r="CL118" s="55"/>
      <c r="CM118" s="56"/>
      <c r="CN118" s="56"/>
      <c r="CO118" s="56"/>
      <c r="CP118" s="56"/>
      <c r="CQ118" s="56"/>
      <c r="CR118" s="56"/>
      <c r="CS118" s="76" t="s">
        <v>55</v>
      </c>
      <c r="CT118" s="44" t="str">
        <f>IF(CQ119="","OK",_xlfn.IFS(CQ117=CR117="休","OK",CT116&gt;=2,"OK",CT116&gt;=2-CU112,"OK",CT116&lt;2,"NG"))</f>
        <v>OK</v>
      </c>
      <c r="CU118" s="52"/>
    </row>
    <row r="119" spans="2:99" hidden="1" outlineLevel="1" x14ac:dyDescent="0.15">
      <c r="C119" s="77" t="str">
        <f>IF(C111="","",IF(C116="","通常",IF(C116="　","通常",C116)))</f>
        <v>通常</v>
      </c>
      <c r="D119" s="77" t="str">
        <f t="shared" ref="D119:I119" si="394">IF(D111="","",IF(D116="","通常",IF(D116="　","通常",D116)))</f>
        <v>通常</v>
      </c>
      <c r="E119" s="77" t="str">
        <f t="shared" si="394"/>
        <v>通常</v>
      </c>
      <c r="F119" s="77" t="str">
        <f t="shared" si="394"/>
        <v>通常</v>
      </c>
      <c r="G119" s="77" t="str">
        <f t="shared" si="394"/>
        <v>通常</v>
      </c>
      <c r="H119" s="77" t="str">
        <f t="shared" si="394"/>
        <v>通常</v>
      </c>
      <c r="I119" s="77" t="str">
        <f t="shared" si="394"/>
        <v>通常</v>
      </c>
      <c r="J119" s="78"/>
      <c r="K119" s="52"/>
      <c r="L119" s="52"/>
      <c r="M119" s="37"/>
      <c r="O119" s="77" t="str">
        <f>IF(O111="","",IF(O116="","通常",IF(O116="　","通常",O116)))</f>
        <v>通常</v>
      </c>
      <c r="P119" s="77" t="str">
        <f t="shared" ref="P119:U119" si="395">IF(P111="","",IF(P116="","通常",IF(P116="　","通常",P116)))</f>
        <v>通常</v>
      </c>
      <c r="Q119" s="77" t="str">
        <f t="shared" si="395"/>
        <v>通常</v>
      </c>
      <c r="R119" s="77" t="str">
        <f t="shared" si="395"/>
        <v>通常</v>
      </c>
      <c r="S119" s="77" t="str">
        <f t="shared" si="395"/>
        <v>通常</v>
      </c>
      <c r="T119" s="77" t="str">
        <f t="shared" si="395"/>
        <v>通常</v>
      </c>
      <c r="U119" s="77" t="str">
        <f t="shared" si="395"/>
        <v>通常</v>
      </c>
      <c r="V119" s="78"/>
      <c r="W119" s="52"/>
      <c r="X119" s="52"/>
      <c r="AB119" s="77" t="str">
        <f>IF(AB111="","",IF(AB116="","通常",IF(AB116="　","通常",AB116)))</f>
        <v/>
      </c>
      <c r="AC119" s="77" t="str">
        <f t="shared" ref="AC119:AH119" si="396">IF(AC111="","",IF(AC116="","通常",IF(AC116="　","通常",AC116)))</f>
        <v/>
      </c>
      <c r="AD119" s="77" t="str">
        <f t="shared" si="396"/>
        <v/>
      </c>
      <c r="AE119" s="77" t="str">
        <f t="shared" si="396"/>
        <v/>
      </c>
      <c r="AF119" s="77" t="str">
        <f t="shared" si="396"/>
        <v/>
      </c>
      <c r="AG119" s="77" t="str">
        <f t="shared" si="396"/>
        <v/>
      </c>
      <c r="AH119" s="77" t="str">
        <f t="shared" si="396"/>
        <v/>
      </c>
      <c r="AI119" s="78"/>
      <c r="AJ119" s="52"/>
      <c r="AK119" s="52"/>
      <c r="AL119" s="37"/>
      <c r="AN119" s="77" t="str">
        <f>IF(AN111="","",IF(AN116="","通常",IF(AN116="　","通常",AN116)))</f>
        <v/>
      </c>
      <c r="AO119" s="77" t="str">
        <f t="shared" ref="AO119:AT119" si="397">IF(AO111="","",IF(AO116="","通常",IF(AO116="　","通常",AO116)))</f>
        <v/>
      </c>
      <c r="AP119" s="77" t="str">
        <f t="shared" si="397"/>
        <v/>
      </c>
      <c r="AQ119" s="77" t="str">
        <f t="shared" si="397"/>
        <v/>
      </c>
      <c r="AR119" s="77" t="str">
        <f t="shared" si="397"/>
        <v/>
      </c>
      <c r="AS119" s="77" t="str">
        <f t="shared" si="397"/>
        <v/>
      </c>
      <c r="AT119" s="77" t="str">
        <f t="shared" si="397"/>
        <v/>
      </c>
      <c r="AU119" s="78"/>
      <c r="AV119" s="52"/>
      <c r="AW119" s="52"/>
      <c r="BA119" s="77" t="str">
        <f>IF(BA111="","",IF(BA116="","通常",IF(BA116="　","通常",BA116)))</f>
        <v/>
      </c>
      <c r="BB119" s="77" t="str">
        <f t="shared" ref="BB119:BG119" si="398">IF(BB111="","",IF(BB116="","通常",IF(BB116="　","通常",BB116)))</f>
        <v/>
      </c>
      <c r="BC119" s="77" t="str">
        <f t="shared" si="398"/>
        <v/>
      </c>
      <c r="BD119" s="77" t="str">
        <f t="shared" si="398"/>
        <v/>
      </c>
      <c r="BE119" s="77" t="str">
        <f t="shared" si="398"/>
        <v/>
      </c>
      <c r="BF119" s="77" t="str">
        <f t="shared" si="398"/>
        <v/>
      </c>
      <c r="BG119" s="77" t="str">
        <f t="shared" si="398"/>
        <v/>
      </c>
      <c r="BH119" s="78"/>
      <c r="BI119" s="52"/>
      <c r="BJ119" s="52"/>
      <c r="BK119" s="37"/>
      <c r="BM119" s="77" t="str">
        <f>IF(BM111="","",IF(BM116="","通常",IF(BM116="　","通常",BM116)))</f>
        <v/>
      </c>
      <c r="BN119" s="77" t="str">
        <f t="shared" ref="BN119:BS119" si="399">IF(BN111="","",IF(BN116="","通常",IF(BN116="　","通常",BN116)))</f>
        <v/>
      </c>
      <c r="BO119" s="77" t="str">
        <f t="shared" si="399"/>
        <v/>
      </c>
      <c r="BP119" s="77" t="str">
        <f t="shared" si="399"/>
        <v/>
      </c>
      <c r="BQ119" s="77" t="str">
        <f t="shared" si="399"/>
        <v/>
      </c>
      <c r="BR119" s="77" t="str">
        <f t="shared" si="399"/>
        <v/>
      </c>
      <c r="BS119" s="77" t="str">
        <f t="shared" si="399"/>
        <v/>
      </c>
      <c r="BT119" s="78"/>
      <c r="BU119" s="52"/>
      <c r="BV119" s="52"/>
      <c r="BZ119" s="77" t="str">
        <f>IF(BZ111="","",IF(BZ116="","通常",IF(BZ116="　","通常",BZ116)))</f>
        <v/>
      </c>
      <c r="CA119" s="77" t="str">
        <f t="shared" ref="CA119:CF119" si="400">IF(CA111="","",IF(CA116="","通常",IF(CA116="　","通常",CA116)))</f>
        <v/>
      </c>
      <c r="CB119" s="77" t="str">
        <f t="shared" si="400"/>
        <v/>
      </c>
      <c r="CC119" s="77" t="str">
        <f t="shared" si="400"/>
        <v/>
      </c>
      <c r="CD119" s="77" t="str">
        <f t="shared" si="400"/>
        <v/>
      </c>
      <c r="CE119" s="77" t="str">
        <f t="shared" si="400"/>
        <v/>
      </c>
      <c r="CF119" s="77" t="str">
        <f t="shared" si="400"/>
        <v/>
      </c>
      <c r="CG119" s="78"/>
      <c r="CH119" s="52"/>
      <c r="CI119" s="52"/>
      <c r="CJ119" s="37"/>
      <c r="CL119" s="77" t="str">
        <f>IF(CL111="","",IF(CL116="","通常",IF(CL116="　","通常",CL116)))</f>
        <v/>
      </c>
      <c r="CM119" s="77" t="str">
        <f t="shared" ref="CM119:CR119" si="401">IF(CM111="","",IF(CM116="","通常",IF(CM116="　","通常",CM116)))</f>
        <v/>
      </c>
      <c r="CN119" s="77" t="str">
        <f t="shared" si="401"/>
        <v/>
      </c>
      <c r="CO119" s="77" t="str">
        <f t="shared" si="401"/>
        <v/>
      </c>
      <c r="CP119" s="77" t="str">
        <f t="shared" si="401"/>
        <v/>
      </c>
      <c r="CQ119" s="77" t="str">
        <f t="shared" si="401"/>
        <v/>
      </c>
      <c r="CR119" s="77" t="str">
        <f t="shared" si="401"/>
        <v/>
      </c>
      <c r="CS119" s="78"/>
      <c r="CT119" s="52"/>
      <c r="CU119" s="52"/>
    </row>
    <row r="120" spans="2:99" hidden="1" outlineLevel="1" x14ac:dyDescent="0.15">
      <c r="C120" s="77" t="str">
        <f>IF(C111="","",IF(C116="","通常実績",IF(C116="　","通常実績",C116)))</f>
        <v>通常実績</v>
      </c>
      <c r="D120" s="77" t="str">
        <f t="shared" ref="D120:I120" si="402">IF(D111="","",IF(D116="","通常実績",IF(D116="　","通常実績",D116)))</f>
        <v>通常実績</v>
      </c>
      <c r="E120" s="77" t="str">
        <f t="shared" si="402"/>
        <v>通常実績</v>
      </c>
      <c r="F120" s="77" t="str">
        <f t="shared" si="402"/>
        <v>通常実績</v>
      </c>
      <c r="G120" s="77" t="str">
        <f t="shared" si="402"/>
        <v>通常実績</v>
      </c>
      <c r="H120" s="77" t="str">
        <f t="shared" si="402"/>
        <v>通常実績</v>
      </c>
      <c r="I120" s="77" t="str">
        <f t="shared" si="402"/>
        <v>通常実績</v>
      </c>
      <c r="J120" s="78"/>
      <c r="K120" s="52"/>
      <c r="L120" s="52"/>
      <c r="M120" s="37"/>
      <c r="O120" s="77" t="str">
        <f>IF(O111="","",IF(O116="","通常実績",IF(O116="　","通常実績",O116)))</f>
        <v>通常実績</v>
      </c>
      <c r="P120" s="77" t="str">
        <f t="shared" ref="P120:U120" si="403">IF(P111="","",IF(P116="","通常実績",IF(P116="　","通常実績",P116)))</f>
        <v>通常実績</v>
      </c>
      <c r="Q120" s="77" t="str">
        <f t="shared" si="403"/>
        <v>通常実績</v>
      </c>
      <c r="R120" s="77" t="str">
        <f t="shared" si="403"/>
        <v>通常実績</v>
      </c>
      <c r="S120" s="77" t="str">
        <f t="shared" si="403"/>
        <v>通常実績</v>
      </c>
      <c r="T120" s="77" t="str">
        <f t="shared" si="403"/>
        <v>通常実績</v>
      </c>
      <c r="U120" s="77" t="str">
        <f t="shared" si="403"/>
        <v>通常実績</v>
      </c>
      <c r="V120" s="78"/>
      <c r="W120" s="52"/>
      <c r="X120" s="52"/>
      <c r="AB120" s="77" t="str">
        <f>IF(AB111="","",IF(AB116="","通常実績",IF(AB116="　","通常実績",AB116)))</f>
        <v/>
      </c>
      <c r="AC120" s="77" t="str">
        <f t="shared" ref="AC120:AH120" si="404">IF(AC111="","",IF(AC116="","通常実績",IF(AC116="　","通常実績",AC116)))</f>
        <v/>
      </c>
      <c r="AD120" s="77" t="str">
        <f t="shared" si="404"/>
        <v/>
      </c>
      <c r="AE120" s="77" t="str">
        <f t="shared" si="404"/>
        <v/>
      </c>
      <c r="AF120" s="77" t="str">
        <f t="shared" si="404"/>
        <v/>
      </c>
      <c r="AG120" s="77" t="str">
        <f t="shared" si="404"/>
        <v/>
      </c>
      <c r="AH120" s="77" t="str">
        <f t="shared" si="404"/>
        <v/>
      </c>
      <c r="AI120" s="78"/>
      <c r="AJ120" s="52"/>
      <c r="AK120" s="52"/>
      <c r="AL120" s="37"/>
      <c r="AN120" s="77" t="str">
        <f>IF(AN111="","",IF(AN116="","通常実績",IF(AN116="　","通常実績",AN116)))</f>
        <v/>
      </c>
      <c r="AO120" s="77" t="str">
        <f t="shared" ref="AO120:AT120" si="405">IF(AO111="","",IF(AO116="","通常実績",IF(AO116="　","通常実績",AO116)))</f>
        <v/>
      </c>
      <c r="AP120" s="77" t="str">
        <f t="shared" si="405"/>
        <v/>
      </c>
      <c r="AQ120" s="77" t="str">
        <f t="shared" si="405"/>
        <v/>
      </c>
      <c r="AR120" s="77" t="str">
        <f t="shared" si="405"/>
        <v/>
      </c>
      <c r="AS120" s="77" t="str">
        <f t="shared" si="405"/>
        <v/>
      </c>
      <c r="AT120" s="77" t="str">
        <f t="shared" si="405"/>
        <v/>
      </c>
      <c r="AU120" s="78"/>
      <c r="AV120" s="52"/>
      <c r="AW120" s="52"/>
      <c r="BA120" s="77" t="str">
        <f>IF(BA111="","",IF(BA116="","通常実績",IF(BA116="　","通常実績",BA116)))</f>
        <v/>
      </c>
      <c r="BB120" s="77" t="str">
        <f t="shared" ref="BB120:BG120" si="406">IF(BB111="","",IF(BB116="","通常実績",IF(BB116="　","通常実績",BB116)))</f>
        <v/>
      </c>
      <c r="BC120" s="77" t="str">
        <f t="shared" si="406"/>
        <v/>
      </c>
      <c r="BD120" s="77" t="str">
        <f t="shared" si="406"/>
        <v/>
      </c>
      <c r="BE120" s="77" t="str">
        <f t="shared" si="406"/>
        <v/>
      </c>
      <c r="BF120" s="77" t="str">
        <f t="shared" si="406"/>
        <v/>
      </c>
      <c r="BG120" s="77" t="str">
        <f t="shared" si="406"/>
        <v/>
      </c>
      <c r="BH120" s="78"/>
      <c r="BI120" s="52"/>
      <c r="BJ120" s="52"/>
      <c r="BK120" s="37"/>
      <c r="BM120" s="77" t="str">
        <f>IF(BM111="","",IF(BM116="","通常実績",IF(BM116="　","通常実績",BM116)))</f>
        <v/>
      </c>
      <c r="BN120" s="77" t="str">
        <f t="shared" ref="BN120:BS120" si="407">IF(BN111="","",IF(BN116="","通常実績",IF(BN116="　","通常実績",BN116)))</f>
        <v/>
      </c>
      <c r="BO120" s="77" t="str">
        <f t="shared" si="407"/>
        <v/>
      </c>
      <c r="BP120" s="77" t="str">
        <f t="shared" si="407"/>
        <v/>
      </c>
      <c r="BQ120" s="77" t="str">
        <f t="shared" si="407"/>
        <v/>
      </c>
      <c r="BR120" s="77" t="str">
        <f t="shared" si="407"/>
        <v/>
      </c>
      <c r="BS120" s="77" t="str">
        <f t="shared" si="407"/>
        <v/>
      </c>
      <c r="BT120" s="78"/>
      <c r="BU120" s="52"/>
      <c r="BV120" s="52"/>
      <c r="BZ120" s="77" t="str">
        <f>IF(BZ111="","",IF(BZ116="","通常実績",IF(BZ116="　","通常実績",BZ116)))</f>
        <v/>
      </c>
      <c r="CA120" s="77" t="str">
        <f t="shared" ref="CA120:CF120" si="408">IF(CA111="","",IF(CA116="","通常実績",IF(CA116="　","通常実績",CA116)))</f>
        <v/>
      </c>
      <c r="CB120" s="77" t="str">
        <f t="shared" si="408"/>
        <v/>
      </c>
      <c r="CC120" s="77" t="str">
        <f t="shared" si="408"/>
        <v/>
      </c>
      <c r="CD120" s="77" t="str">
        <f t="shared" si="408"/>
        <v/>
      </c>
      <c r="CE120" s="77" t="str">
        <f t="shared" si="408"/>
        <v/>
      </c>
      <c r="CF120" s="77" t="str">
        <f t="shared" si="408"/>
        <v/>
      </c>
      <c r="CG120" s="78"/>
      <c r="CH120" s="52"/>
      <c r="CI120" s="52"/>
      <c r="CJ120" s="37"/>
      <c r="CL120" s="77" t="str">
        <f>IF(CL111="","",IF(CL116="","通常実績",IF(CL116="　","通常実績",CL116)))</f>
        <v/>
      </c>
      <c r="CM120" s="77" t="str">
        <f t="shared" ref="CM120:CR120" si="409">IF(CM111="","",IF(CM116="","通常実績",IF(CM116="　","通常実績",CM116)))</f>
        <v/>
      </c>
      <c r="CN120" s="77" t="str">
        <f t="shared" si="409"/>
        <v/>
      </c>
      <c r="CO120" s="77" t="str">
        <f t="shared" si="409"/>
        <v/>
      </c>
      <c r="CP120" s="77" t="str">
        <f t="shared" si="409"/>
        <v/>
      </c>
      <c r="CQ120" s="77" t="str">
        <f t="shared" si="409"/>
        <v/>
      </c>
      <c r="CR120" s="77" t="str">
        <f t="shared" si="409"/>
        <v/>
      </c>
      <c r="CS120" s="78"/>
      <c r="CT120" s="52"/>
      <c r="CU120" s="52"/>
    </row>
    <row r="121" spans="2:99" collapsed="1" x14ac:dyDescent="0.15">
      <c r="C121" s="51"/>
      <c r="D121" s="51"/>
      <c r="E121" s="51"/>
      <c r="F121" s="51"/>
      <c r="G121" s="51"/>
      <c r="H121" s="51"/>
      <c r="I121" s="51"/>
      <c r="J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AB121" s="51"/>
      <c r="AC121" s="51"/>
      <c r="AD121" s="51"/>
      <c r="AE121" s="51"/>
      <c r="AF121" s="51"/>
      <c r="AG121" s="51"/>
      <c r="AH121" s="51"/>
      <c r="AI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BA121" s="51"/>
      <c r="BB121" s="51"/>
      <c r="BC121" s="51"/>
      <c r="BD121" s="51"/>
      <c r="BE121" s="51"/>
      <c r="BF121" s="51"/>
      <c r="BG121" s="51"/>
      <c r="BH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Z121" s="51"/>
      <c r="CA121" s="51"/>
      <c r="CB121" s="51"/>
      <c r="CC121" s="51"/>
      <c r="CD121" s="51"/>
      <c r="CE121" s="51"/>
      <c r="CF121" s="51"/>
      <c r="CG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</row>
  </sheetData>
  <dataConsolidate/>
  <mergeCells count="604">
    <mergeCell ref="CQ113:CQ115"/>
    <mergeCell ref="CR113:CR115"/>
    <mergeCell ref="CK113:CK115"/>
    <mergeCell ref="CL113:CL115"/>
    <mergeCell ref="CM113:CM115"/>
    <mergeCell ref="CN113:CN115"/>
    <mergeCell ref="CO113:CO115"/>
    <mergeCell ref="CP113:CP115"/>
    <mergeCell ref="CA113:CA115"/>
    <mergeCell ref="CB113:CB115"/>
    <mergeCell ref="CC113:CC115"/>
    <mergeCell ref="CD113:CD115"/>
    <mergeCell ref="CE113:CE115"/>
    <mergeCell ref="CF113:CF115"/>
    <mergeCell ref="BR113:BR115"/>
    <mergeCell ref="BS113:BS115"/>
    <mergeCell ref="BY113:BY115"/>
    <mergeCell ref="BZ113:BZ115"/>
    <mergeCell ref="BF113:BF115"/>
    <mergeCell ref="BG113:BG115"/>
    <mergeCell ref="BL113:BL115"/>
    <mergeCell ref="BM113:BM115"/>
    <mergeCell ref="BN113:BN115"/>
    <mergeCell ref="BO113:BO115"/>
    <mergeCell ref="BE113:BE115"/>
    <mergeCell ref="AO113:AO115"/>
    <mergeCell ref="AP113:AP115"/>
    <mergeCell ref="AQ113:AQ115"/>
    <mergeCell ref="AR113:AR115"/>
    <mergeCell ref="AS113:AS115"/>
    <mergeCell ref="AT113:AT115"/>
    <mergeCell ref="BP113:BP115"/>
    <mergeCell ref="BQ113:BQ115"/>
    <mergeCell ref="AA113:AA115"/>
    <mergeCell ref="AB113:AB115"/>
    <mergeCell ref="AC113:AC115"/>
    <mergeCell ref="AD113:AD115"/>
    <mergeCell ref="AZ113:AZ115"/>
    <mergeCell ref="BA113:BA115"/>
    <mergeCell ref="BB113:BB115"/>
    <mergeCell ref="BC113:BC115"/>
    <mergeCell ref="BD113:BD115"/>
    <mergeCell ref="N113:N115"/>
    <mergeCell ref="O113:O115"/>
    <mergeCell ref="P113:P115"/>
    <mergeCell ref="Q113:Q115"/>
    <mergeCell ref="R113:R115"/>
    <mergeCell ref="S113:S115"/>
    <mergeCell ref="BZ110:CH110"/>
    <mergeCell ref="CL110:CT110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AE113:AE115"/>
    <mergeCell ref="AF113:AF115"/>
    <mergeCell ref="AG113:AG115"/>
    <mergeCell ref="AH113:AH115"/>
    <mergeCell ref="AM113:AM115"/>
    <mergeCell ref="AN113:AN115"/>
    <mergeCell ref="T113:T115"/>
    <mergeCell ref="U113:U115"/>
    <mergeCell ref="CO99:CO101"/>
    <mergeCell ref="CP99:CP101"/>
    <mergeCell ref="CQ99:CQ101"/>
    <mergeCell ref="CR99:CR101"/>
    <mergeCell ref="C110:K110"/>
    <mergeCell ref="O110:W110"/>
    <mergeCell ref="AB110:AJ110"/>
    <mergeCell ref="AN110:AV110"/>
    <mergeCell ref="BA110:BI110"/>
    <mergeCell ref="BM110:BU110"/>
    <mergeCell ref="CE99:CE101"/>
    <mergeCell ref="CF99:CF101"/>
    <mergeCell ref="CK99:CK101"/>
    <mergeCell ref="CL99:CL101"/>
    <mergeCell ref="CM99:CM101"/>
    <mergeCell ref="CN99:CN101"/>
    <mergeCell ref="BY99:BY101"/>
    <mergeCell ref="BZ99:BZ101"/>
    <mergeCell ref="CA99:CA101"/>
    <mergeCell ref="CB99:CB101"/>
    <mergeCell ref="CC99:CC101"/>
    <mergeCell ref="CD99:CD101"/>
    <mergeCell ref="BN99:BN101"/>
    <mergeCell ref="BO99:BO101"/>
    <mergeCell ref="BP99:BP101"/>
    <mergeCell ref="BQ99:BQ101"/>
    <mergeCell ref="BR99:BR101"/>
    <mergeCell ref="BS99:BS101"/>
    <mergeCell ref="BD99:BD101"/>
    <mergeCell ref="BE99:BE101"/>
    <mergeCell ref="BF99:BF101"/>
    <mergeCell ref="BG99:BG101"/>
    <mergeCell ref="BL99:BL101"/>
    <mergeCell ref="BM99:BM101"/>
    <mergeCell ref="AS99:AS101"/>
    <mergeCell ref="AT99:AT101"/>
    <mergeCell ref="AZ99:AZ101"/>
    <mergeCell ref="BA99:BA101"/>
    <mergeCell ref="BB99:BB101"/>
    <mergeCell ref="BC99:BC101"/>
    <mergeCell ref="AM99:AM101"/>
    <mergeCell ref="AN99:AN101"/>
    <mergeCell ref="AO99:AO101"/>
    <mergeCell ref="AP99:AP101"/>
    <mergeCell ref="AQ99:AQ101"/>
    <mergeCell ref="AR99:AR101"/>
    <mergeCell ref="AC99:AC101"/>
    <mergeCell ref="AD99:AD101"/>
    <mergeCell ref="AE99:AE101"/>
    <mergeCell ref="AF99:AF101"/>
    <mergeCell ref="AG99:AG101"/>
    <mergeCell ref="AH99:AH101"/>
    <mergeCell ref="R99:R101"/>
    <mergeCell ref="S99:S101"/>
    <mergeCell ref="T99:T101"/>
    <mergeCell ref="U99:U101"/>
    <mergeCell ref="AA99:AA101"/>
    <mergeCell ref="AB99:AB101"/>
    <mergeCell ref="H99:H101"/>
    <mergeCell ref="I99:I101"/>
    <mergeCell ref="N99:N101"/>
    <mergeCell ref="O99:O101"/>
    <mergeCell ref="P99:P101"/>
    <mergeCell ref="Q99:Q101"/>
    <mergeCell ref="B99:B101"/>
    <mergeCell ref="C99:C101"/>
    <mergeCell ref="D99:D101"/>
    <mergeCell ref="E99:E101"/>
    <mergeCell ref="F99:F101"/>
    <mergeCell ref="G99:G101"/>
    <mergeCell ref="CR85:CR87"/>
    <mergeCell ref="C96:K96"/>
    <mergeCell ref="O96:W96"/>
    <mergeCell ref="AB96:AJ96"/>
    <mergeCell ref="AN96:AV96"/>
    <mergeCell ref="BA96:BI96"/>
    <mergeCell ref="BM96:BU96"/>
    <mergeCell ref="BZ96:CH96"/>
    <mergeCell ref="CL96:CT96"/>
    <mergeCell ref="CK85:CK87"/>
    <mergeCell ref="CL85:CL87"/>
    <mergeCell ref="CM85:CM87"/>
    <mergeCell ref="CN85:CN87"/>
    <mergeCell ref="CO85:CO87"/>
    <mergeCell ref="CP85:CP87"/>
    <mergeCell ref="CA85:CA87"/>
    <mergeCell ref="CB85:CB87"/>
    <mergeCell ref="CC85:CC87"/>
    <mergeCell ref="CD85:CD87"/>
    <mergeCell ref="CE85:CE87"/>
    <mergeCell ref="CF85:CF87"/>
    <mergeCell ref="BP85:BP87"/>
    <mergeCell ref="BQ85:BQ87"/>
    <mergeCell ref="BY85:BY87"/>
    <mergeCell ref="BZ85:BZ87"/>
    <mergeCell ref="BF85:BF87"/>
    <mergeCell ref="BG85:BG87"/>
    <mergeCell ref="BL85:BL87"/>
    <mergeCell ref="BM85:BM87"/>
    <mergeCell ref="BN85:BN87"/>
    <mergeCell ref="BO85:BO87"/>
    <mergeCell ref="CQ85:CQ87"/>
    <mergeCell ref="BE85:BE87"/>
    <mergeCell ref="AO85:AO87"/>
    <mergeCell ref="AP85:AP87"/>
    <mergeCell ref="AQ85:AQ87"/>
    <mergeCell ref="AR85:AR87"/>
    <mergeCell ref="AS85:AS87"/>
    <mergeCell ref="AT85:AT87"/>
    <mergeCell ref="BR85:BR87"/>
    <mergeCell ref="BS85:BS87"/>
    <mergeCell ref="AA85:AA87"/>
    <mergeCell ref="AB85:AB87"/>
    <mergeCell ref="AC85:AC87"/>
    <mergeCell ref="AD85:AD87"/>
    <mergeCell ref="AZ85:AZ87"/>
    <mergeCell ref="BA85:BA87"/>
    <mergeCell ref="BB85:BB87"/>
    <mergeCell ref="BC85:BC87"/>
    <mergeCell ref="BD85:BD87"/>
    <mergeCell ref="N85:N87"/>
    <mergeCell ref="O85:O87"/>
    <mergeCell ref="P85:P87"/>
    <mergeCell ref="Q85:Q87"/>
    <mergeCell ref="R85:R87"/>
    <mergeCell ref="S85:S87"/>
    <mergeCell ref="BZ82:CH82"/>
    <mergeCell ref="CL82:CT82"/>
    <mergeCell ref="B85:B87"/>
    <mergeCell ref="C85:C87"/>
    <mergeCell ref="D85:D87"/>
    <mergeCell ref="E85:E87"/>
    <mergeCell ref="F85:F87"/>
    <mergeCell ref="G85:G87"/>
    <mergeCell ref="H85:H87"/>
    <mergeCell ref="I85:I87"/>
    <mergeCell ref="AE85:AE87"/>
    <mergeCell ref="AF85:AF87"/>
    <mergeCell ref="AG85:AG87"/>
    <mergeCell ref="AH85:AH87"/>
    <mergeCell ref="AM85:AM87"/>
    <mergeCell ref="AN85:AN87"/>
    <mergeCell ref="T85:T87"/>
    <mergeCell ref="U85:U87"/>
    <mergeCell ref="CO71:CO73"/>
    <mergeCell ref="CP71:CP73"/>
    <mergeCell ref="CQ71:CQ73"/>
    <mergeCell ref="CR71:CR73"/>
    <mergeCell ref="C82:K82"/>
    <mergeCell ref="O82:W82"/>
    <mergeCell ref="AB82:AJ82"/>
    <mergeCell ref="AN82:AV82"/>
    <mergeCell ref="BA82:BI82"/>
    <mergeCell ref="BM82:BU82"/>
    <mergeCell ref="CE71:CE73"/>
    <mergeCell ref="CF71:CF73"/>
    <mergeCell ref="CK71:CK73"/>
    <mergeCell ref="CL71:CL73"/>
    <mergeCell ref="CM71:CM73"/>
    <mergeCell ref="CN71:CN73"/>
    <mergeCell ref="BY71:BY73"/>
    <mergeCell ref="BZ71:BZ73"/>
    <mergeCell ref="CA71:CA73"/>
    <mergeCell ref="CB71:CB73"/>
    <mergeCell ref="CC71:CC73"/>
    <mergeCell ref="CD71:CD73"/>
    <mergeCell ref="BN71:BN73"/>
    <mergeCell ref="BO71:BO73"/>
    <mergeCell ref="BP71:BP73"/>
    <mergeCell ref="BQ71:BQ73"/>
    <mergeCell ref="BR71:BR73"/>
    <mergeCell ref="BS71:BS73"/>
    <mergeCell ref="BD71:BD73"/>
    <mergeCell ref="BE71:BE73"/>
    <mergeCell ref="BF71:BF73"/>
    <mergeCell ref="BG71:BG73"/>
    <mergeCell ref="BL71:BL73"/>
    <mergeCell ref="BM71:BM73"/>
    <mergeCell ref="AS71:AS73"/>
    <mergeCell ref="AT71:AT73"/>
    <mergeCell ref="AZ71:AZ73"/>
    <mergeCell ref="BA71:BA73"/>
    <mergeCell ref="BB71:BB73"/>
    <mergeCell ref="BC71:BC73"/>
    <mergeCell ref="AM71:AM73"/>
    <mergeCell ref="AN71:AN73"/>
    <mergeCell ref="AO71:AO73"/>
    <mergeCell ref="AP71:AP73"/>
    <mergeCell ref="AQ71:AQ73"/>
    <mergeCell ref="AR71:AR73"/>
    <mergeCell ref="AC71:AC73"/>
    <mergeCell ref="AD71:AD73"/>
    <mergeCell ref="AE71:AE73"/>
    <mergeCell ref="AF71:AF73"/>
    <mergeCell ref="AG71:AG73"/>
    <mergeCell ref="AH71:AH73"/>
    <mergeCell ref="R71:R73"/>
    <mergeCell ref="S71:S73"/>
    <mergeCell ref="T71:T73"/>
    <mergeCell ref="U71:U73"/>
    <mergeCell ref="AA71:AA73"/>
    <mergeCell ref="AB71:AB73"/>
    <mergeCell ref="H71:H73"/>
    <mergeCell ref="I71:I73"/>
    <mergeCell ref="N71:N73"/>
    <mergeCell ref="O71:O73"/>
    <mergeCell ref="P71:P73"/>
    <mergeCell ref="Q71:Q73"/>
    <mergeCell ref="B71:B73"/>
    <mergeCell ref="C71:C73"/>
    <mergeCell ref="D71:D73"/>
    <mergeCell ref="E71:E73"/>
    <mergeCell ref="F71:F73"/>
    <mergeCell ref="G71:G73"/>
    <mergeCell ref="CR57:CR59"/>
    <mergeCell ref="C68:K68"/>
    <mergeCell ref="O68:W68"/>
    <mergeCell ref="AB68:AJ68"/>
    <mergeCell ref="AN68:AV68"/>
    <mergeCell ref="BA68:BI68"/>
    <mergeCell ref="BM68:BU68"/>
    <mergeCell ref="BZ68:CH68"/>
    <mergeCell ref="CL68:CT68"/>
    <mergeCell ref="CK57:CK59"/>
    <mergeCell ref="CL57:CL59"/>
    <mergeCell ref="CM57:CM59"/>
    <mergeCell ref="CN57:CN59"/>
    <mergeCell ref="CO57:CO59"/>
    <mergeCell ref="CP57:CP59"/>
    <mergeCell ref="CA57:CA59"/>
    <mergeCell ref="CB57:CB59"/>
    <mergeCell ref="CC57:CC59"/>
    <mergeCell ref="CD57:CD59"/>
    <mergeCell ref="CE57:CE59"/>
    <mergeCell ref="CF57:CF59"/>
    <mergeCell ref="BP57:BP59"/>
    <mergeCell ref="BQ57:BQ59"/>
    <mergeCell ref="BY57:BY59"/>
    <mergeCell ref="BZ57:BZ59"/>
    <mergeCell ref="BF57:BF59"/>
    <mergeCell ref="BG57:BG59"/>
    <mergeCell ref="BL57:BL59"/>
    <mergeCell ref="BM57:BM59"/>
    <mergeCell ref="BN57:BN59"/>
    <mergeCell ref="BO57:BO59"/>
    <mergeCell ref="CQ57:CQ59"/>
    <mergeCell ref="BE57:BE59"/>
    <mergeCell ref="AO57:AO59"/>
    <mergeCell ref="AP57:AP59"/>
    <mergeCell ref="AQ57:AQ59"/>
    <mergeCell ref="AR57:AR59"/>
    <mergeCell ref="AS57:AS59"/>
    <mergeCell ref="AT57:AT59"/>
    <mergeCell ref="BR57:BR59"/>
    <mergeCell ref="BS57:BS59"/>
    <mergeCell ref="AA57:AA59"/>
    <mergeCell ref="AB57:AB59"/>
    <mergeCell ref="AC57:AC59"/>
    <mergeCell ref="AD57:AD59"/>
    <mergeCell ref="AZ57:AZ59"/>
    <mergeCell ref="BA57:BA59"/>
    <mergeCell ref="BB57:BB59"/>
    <mergeCell ref="BC57:BC59"/>
    <mergeCell ref="BD57:BD59"/>
    <mergeCell ref="N57:N59"/>
    <mergeCell ref="O57:O59"/>
    <mergeCell ref="P57:P59"/>
    <mergeCell ref="Q57:Q59"/>
    <mergeCell ref="R57:R59"/>
    <mergeCell ref="S57:S59"/>
    <mergeCell ref="BZ54:CH54"/>
    <mergeCell ref="CL54:CT54"/>
    <mergeCell ref="B57:B59"/>
    <mergeCell ref="C57:C59"/>
    <mergeCell ref="D57:D59"/>
    <mergeCell ref="E57:E59"/>
    <mergeCell ref="F57:F59"/>
    <mergeCell ref="G57:G59"/>
    <mergeCell ref="H57:H59"/>
    <mergeCell ref="I57:I59"/>
    <mergeCell ref="AE57:AE59"/>
    <mergeCell ref="AF57:AF59"/>
    <mergeCell ref="AG57:AG59"/>
    <mergeCell ref="AH57:AH59"/>
    <mergeCell ref="AM57:AM59"/>
    <mergeCell ref="AN57:AN59"/>
    <mergeCell ref="T57:T59"/>
    <mergeCell ref="U57:U59"/>
    <mergeCell ref="CO43:CO45"/>
    <mergeCell ref="CP43:CP45"/>
    <mergeCell ref="CQ43:CQ45"/>
    <mergeCell ref="CR43:CR45"/>
    <mergeCell ref="C54:K54"/>
    <mergeCell ref="O54:W54"/>
    <mergeCell ref="AB54:AJ54"/>
    <mergeCell ref="AN54:AV54"/>
    <mergeCell ref="BA54:BI54"/>
    <mergeCell ref="BM54:BU54"/>
    <mergeCell ref="CE43:CE45"/>
    <mergeCell ref="CF43:CF45"/>
    <mergeCell ref="CK43:CK45"/>
    <mergeCell ref="CL43:CL45"/>
    <mergeCell ref="CM43:CM45"/>
    <mergeCell ref="CN43:CN45"/>
    <mergeCell ref="BY43:BY45"/>
    <mergeCell ref="BZ43:BZ45"/>
    <mergeCell ref="CA43:CA45"/>
    <mergeCell ref="CB43:CB45"/>
    <mergeCell ref="CC43:CC45"/>
    <mergeCell ref="CD43:CD45"/>
    <mergeCell ref="BN43:BN45"/>
    <mergeCell ref="BO43:BO45"/>
    <mergeCell ref="BP43:BP45"/>
    <mergeCell ref="BQ43:BQ45"/>
    <mergeCell ref="BR43:BR45"/>
    <mergeCell ref="BS43:BS45"/>
    <mergeCell ref="BD43:BD45"/>
    <mergeCell ref="BE43:BE45"/>
    <mergeCell ref="BF43:BF45"/>
    <mergeCell ref="BG43:BG45"/>
    <mergeCell ref="BL43:BL45"/>
    <mergeCell ref="BM43:BM45"/>
    <mergeCell ref="AS43:AS45"/>
    <mergeCell ref="AT43:AT45"/>
    <mergeCell ref="AZ43:AZ45"/>
    <mergeCell ref="BA43:BA45"/>
    <mergeCell ref="BB43:BB45"/>
    <mergeCell ref="BC43:BC45"/>
    <mergeCell ref="AM43:AM45"/>
    <mergeCell ref="AN43:AN45"/>
    <mergeCell ref="AO43:AO45"/>
    <mergeCell ref="AP43:AP45"/>
    <mergeCell ref="AQ43:AQ45"/>
    <mergeCell ref="AR43:AR45"/>
    <mergeCell ref="AC43:AC45"/>
    <mergeCell ref="AD43:AD45"/>
    <mergeCell ref="AE43:AE45"/>
    <mergeCell ref="AF43:AF45"/>
    <mergeCell ref="AG43:AG45"/>
    <mergeCell ref="AH43:AH45"/>
    <mergeCell ref="R43:R45"/>
    <mergeCell ref="S43:S45"/>
    <mergeCell ref="T43:T45"/>
    <mergeCell ref="U43:U45"/>
    <mergeCell ref="AA43:AA45"/>
    <mergeCell ref="AB43:AB45"/>
    <mergeCell ref="H43:H45"/>
    <mergeCell ref="I43:I45"/>
    <mergeCell ref="N43:N45"/>
    <mergeCell ref="O43:O45"/>
    <mergeCell ref="P43:P45"/>
    <mergeCell ref="Q43:Q45"/>
    <mergeCell ref="B43:B45"/>
    <mergeCell ref="C43:C45"/>
    <mergeCell ref="D43:D45"/>
    <mergeCell ref="E43:E45"/>
    <mergeCell ref="F43:F45"/>
    <mergeCell ref="G43:G45"/>
    <mergeCell ref="CR29:CR31"/>
    <mergeCell ref="C40:K40"/>
    <mergeCell ref="O40:W40"/>
    <mergeCell ref="AB40:AJ40"/>
    <mergeCell ref="AN40:AV40"/>
    <mergeCell ref="BA40:BI40"/>
    <mergeCell ref="BM40:BU40"/>
    <mergeCell ref="BZ40:CH40"/>
    <mergeCell ref="CL40:CT40"/>
    <mergeCell ref="CK29:CK31"/>
    <mergeCell ref="CL29:CL31"/>
    <mergeCell ref="CM29:CM31"/>
    <mergeCell ref="CN29:CN31"/>
    <mergeCell ref="CO29:CO31"/>
    <mergeCell ref="CP29:CP31"/>
    <mergeCell ref="CA29:CA31"/>
    <mergeCell ref="CB29:CB31"/>
    <mergeCell ref="CC29:CC31"/>
    <mergeCell ref="CD29:CD31"/>
    <mergeCell ref="CE29:CE31"/>
    <mergeCell ref="CF29:CF31"/>
    <mergeCell ref="BP29:BP31"/>
    <mergeCell ref="BQ29:BQ31"/>
    <mergeCell ref="BY29:BY31"/>
    <mergeCell ref="BZ29:BZ31"/>
    <mergeCell ref="BF29:BF31"/>
    <mergeCell ref="BG29:BG31"/>
    <mergeCell ref="BL29:BL31"/>
    <mergeCell ref="BM29:BM31"/>
    <mergeCell ref="BN29:BN31"/>
    <mergeCell ref="BO29:BO31"/>
    <mergeCell ref="CQ29:CQ31"/>
    <mergeCell ref="BE29:BE31"/>
    <mergeCell ref="AO29:AO31"/>
    <mergeCell ref="AP29:AP31"/>
    <mergeCell ref="AQ29:AQ31"/>
    <mergeCell ref="AR29:AR31"/>
    <mergeCell ref="AS29:AS31"/>
    <mergeCell ref="AT29:AT31"/>
    <mergeCell ref="BR29:BR31"/>
    <mergeCell ref="BS29:BS31"/>
    <mergeCell ref="AA29:AA31"/>
    <mergeCell ref="AB29:AB31"/>
    <mergeCell ref="AC29:AC31"/>
    <mergeCell ref="AD29:AD31"/>
    <mergeCell ref="AZ29:AZ31"/>
    <mergeCell ref="BA29:BA31"/>
    <mergeCell ref="BB29:BB31"/>
    <mergeCell ref="BC29:BC31"/>
    <mergeCell ref="BD29:BD31"/>
    <mergeCell ref="N29:N31"/>
    <mergeCell ref="O29:O31"/>
    <mergeCell ref="P29:P31"/>
    <mergeCell ref="Q29:Q31"/>
    <mergeCell ref="R29:R31"/>
    <mergeCell ref="S29:S31"/>
    <mergeCell ref="BZ26:CH26"/>
    <mergeCell ref="CL26:CT26"/>
    <mergeCell ref="B29:B31"/>
    <mergeCell ref="C29:C31"/>
    <mergeCell ref="D29:D31"/>
    <mergeCell ref="E29:E31"/>
    <mergeCell ref="F29:F31"/>
    <mergeCell ref="G29:G31"/>
    <mergeCell ref="H29:H31"/>
    <mergeCell ref="I29:I31"/>
    <mergeCell ref="AE29:AE31"/>
    <mergeCell ref="AF29:AF31"/>
    <mergeCell ref="AG29:AG31"/>
    <mergeCell ref="AH29:AH31"/>
    <mergeCell ref="AM29:AM31"/>
    <mergeCell ref="AN29:AN31"/>
    <mergeCell ref="T29:T31"/>
    <mergeCell ref="U29:U31"/>
    <mergeCell ref="CO15:CO17"/>
    <mergeCell ref="CP15:CP17"/>
    <mergeCell ref="CQ15:CQ17"/>
    <mergeCell ref="CR15:CR17"/>
    <mergeCell ref="C26:K26"/>
    <mergeCell ref="O26:W26"/>
    <mergeCell ref="AB26:AJ26"/>
    <mergeCell ref="AN26:AV26"/>
    <mergeCell ref="BA26:BI26"/>
    <mergeCell ref="BM26:BU26"/>
    <mergeCell ref="CE15:CE17"/>
    <mergeCell ref="CF15:CF17"/>
    <mergeCell ref="CK15:CK17"/>
    <mergeCell ref="CL15:CL17"/>
    <mergeCell ref="CM15:CM17"/>
    <mergeCell ref="CN15:CN17"/>
    <mergeCell ref="BY15:BY17"/>
    <mergeCell ref="BZ15:BZ17"/>
    <mergeCell ref="CA15:CA17"/>
    <mergeCell ref="CB15:CB17"/>
    <mergeCell ref="CC15:CC17"/>
    <mergeCell ref="CD15:CD17"/>
    <mergeCell ref="BN15:BN17"/>
    <mergeCell ref="BO15:BO17"/>
    <mergeCell ref="BP15:BP17"/>
    <mergeCell ref="BQ15:BQ17"/>
    <mergeCell ref="BR15:BR17"/>
    <mergeCell ref="BS15:BS17"/>
    <mergeCell ref="BD15:BD17"/>
    <mergeCell ref="BE15:BE17"/>
    <mergeCell ref="BF15:BF17"/>
    <mergeCell ref="BG15:BG17"/>
    <mergeCell ref="BL15:BL17"/>
    <mergeCell ref="BM15:BM17"/>
    <mergeCell ref="AS15:AS17"/>
    <mergeCell ref="AT15:AT17"/>
    <mergeCell ref="AZ15:AZ17"/>
    <mergeCell ref="BA15:BA17"/>
    <mergeCell ref="BB15:BB17"/>
    <mergeCell ref="BC15:BC17"/>
    <mergeCell ref="AM15:AM17"/>
    <mergeCell ref="AN15:AN17"/>
    <mergeCell ref="AO15:AO17"/>
    <mergeCell ref="AP15:AP17"/>
    <mergeCell ref="AQ15:AQ17"/>
    <mergeCell ref="AR15:AR17"/>
    <mergeCell ref="AC15:AC17"/>
    <mergeCell ref="AD15:AD17"/>
    <mergeCell ref="AE15:AE17"/>
    <mergeCell ref="AF15:AF17"/>
    <mergeCell ref="AG15:AG17"/>
    <mergeCell ref="AH15:AH17"/>
    <mergeCell ref="R15:R17"/>
    <mergeCell ref="S15:S17"/>
    <mergeCell ref="T15:T17"/>
    <mergeCell ref="U15:U17"/>
    <mergeCell ref="AA15:AA17"/>
    <mergeCell ref="AB15:AB17"/>
    <mergeCell ref="H15:H17"/>
    <mergeCell ref="I15:I17"/>
    <mergeCell ref="N15:N17"/>
    <mergeCell ref="O15:O17"/>
    <mergeCell ref="P15:P17"/>
    <mergeCell ref="Q15:Q17"/>
    <mergeCell ref="B15:B17"/>
    <mergeCell ref="C15:C17"/>
    <mergeCell ref="D15:D17"/>
    <mergeCell ref="E15:E17"/>
    <mergeCell ref="F15:F17"/>
    <mergeCell ref="G15:G17"/>
    <mergeCell ref="CJ8:CL8"/>
    <mergeCell ref="CN8:CP8"/>
    <mergeCell ref="C12:K12"/>
    <mergeCell ref="O12:W12"/>
    <mergeCell ref="AB12:AJ12"/>
    <mergeCell ref="AN12:AV12"/>
    <mergeCell ref="BA12:BI12"/>
    <mergeCell ref="BM12:BU12"/>
    <mergeCell ref="BZ12:CH12"/>
    <mergeCell ref="CL12:CT12"/>
    <mergeCell ref="AZ8:BC8"/>
    <mergeCell ref="BE8:BH8"/>
    <mergeCell ref="BK8:BM8"/>
    <mergeCell ref="BO8:BQ8"/>
    <mergeCell ref="BY8:CB8"/>
    <mergeCell ref="CD8:CG8"/>
    <mergeCell ref="CD7:CG7"/>
    <mergeCell ref="B8:E8"/>
    <mergeCell ref="G8:J8"/>
    <mergeCell ref="M8:O8"/>
    <mergeCell ref="Q8:S8"/>
    <mergeCell ref="AA8:AD8"/>
    <mergeCell ref="AF8:AI8"/>
    <mergeCell ref="AL8:AN8"/>
    <mergeCell ref="AP8:AR8"/>
    <mergeCell ref="B6:E6"/>
    <mergeCell ref="AA6:AD6"/>
    <mergeCell ref="AZ6:BC6"/>
    <mergeCell ref="BY6:CB6"/>
    <mergeCell ref="B7:E7"/>
    <mergeCell ref="G7:J7"/>
    <mergeCell ref="AA7:AD7"/>
    <mergeCell ref="AF7:AI7"/>
    <mergeCell ref="AZ7:BC7"/>
    <mergeCell ref="BE7:BH7"/>
    <mergeCell ref="BY7:CB7"/>
  </mergeCells>
  <phoneticPr fontId="2"/>
  <conditionalFormatting sqref="C13:I22">
    <cfRule type="expression" dxfId="698" priority="820">
      <formula>COUNTIFS(祝日,C$11)=1</formula>
    </cfRule>
    <cfRule type="expression" dxfId="697" priority="821">
      <formula>WEEKDAY(C$11)=1</formula>
    </cfRule>
    <cfRule type="expression" dxfId="696" priority="822">
      <formula>WEEKDAY(C$11)=7</formula>
    </cfRule>
  </conditionalFormatting>
  <conditionalFormatting sqref="C27:I34">
    <cfRule type="expression" dxfId="695" priority="1764">
      <formula>WEEKDAY(C$25)=1</formula>
    </cfRule>
    <cfRule type="expression" dxfId="694" priority="1763">
      <formula>COUNTIFS(祝日,C$25)=1</formula>
    </cfRule>
    <cfRule type="expression" dxfId="693" priority="1765">
      <formula>WEEKDAY(C$25)=7</formula>
    </cfRule>
  </conditionalFormatting>
  <conditionalFormatting sqref="C35:I36">
    <cfRule type="expression" dxfId="692" priority="810">
      <formula>WEEKDAY(C$11)=7</formula>
    </cfRule>
    <cfRule type="expression" dxfId="691" priority="809">
      <formula>WEEKDAY(C$11)=1</formula>
    </cfRule>
    <cfRule type="expression" dxfId="690" priority="808">
      <formula>COUNTIFS(祝日,C$11)=1</formula>
    </cfRule>
  </conditionalFormatting>
  <conditionalFormatting sqref="C41:I48">
    <cfRule type="expression" dxfId="689" priority="2659">
      <formula>COUNTIFS(祝日,C$39)=1</formula>
    </cfRule>
    <cfRule type="expression" dxfId="688" priority="2660">
      <formula>WEEKDAY(C$39)=1</formula>
    </cfRule>
    <cfRule type="expression" dxfId="687" priority="2661">
      <formula>WEEKDAY(C$39)=7</formula>
    </cfRule>
  </conditionalFormatting>
  <conditionalFormatting sqref="C49:I50">
    <cfRule type="expression" dxfId="686" priority="797">
      <formula>WEEKDAY(C$11)=7</formula>
    </cfRule>
    <cfRule type="expression" dxfId="685" priority="795">
      <formula>COUNTIFS(祝日,C$11)=1</formula>
    </cfRule>
    <cfRule type="expression" dxfId="684" priority="796">
      <formula>WEEKDAY(C$11)=1</formula>
    </cfRule>
  </conditionalFormatting>
  <conditionalFormatting sqref="C55:I62">
    <cfRule type="expression" dxfId="683" priority="2653">
      <formula>COUNTIFS(祝日,C$53)=1</formula>
    </cfRule>
    <cfRule type="expression" dxfId="682" priority="2655">
      <formula>WEEKDAY(C$53)=7</formula>
    </cfRule>
    <cfRule type="expression" dxfId="681" priority="2654">
      <formula>WEEKDAY(C$53)=1</formula>
    </cfRule>
  </conditionalFormatting>
  <conditionalFormatting sqref="C63:I64">
    <cfRule type="expression" dxfId="680" priority="784">
      <formula>WEEKDAY(C$11)=1</formula>
    </cfRule>
    <cfRule type="expression" dxfId="679" priority="785">
      <formula>WEEKDAY(C$11)=7</formula>
    </cfRule>
    <cfRule type="expression" dxfId="678" priority="783">
      <formula>COUNTIFS(祝日,C$11)=1</formula>
    </cfRule>
  </conditionalFormatting>
  <conditionalFormatting sqref="C69:I76">
    <cfRule type="expression" dxfId="677" priority="2649">
      <formula>WEEKDAY(C$67)=7</formula>
    </cfRule>
    <cfRule type="expression" dxfId="676" priority="2648">
      <formula>WEEKDAY(C$67)=1</formula>
    </cfRule>
    <cfRule type="expression" dxfId="675" priority="2647">
      <formula>COUNTIFS(祝日,C$67)=1</formula>
    </cfRule>
  </conditionalFormatting>
  <conditionalFormatting sqref="C77:I78">
    <cfRule type="expression" dxfId="674" priority="773">
      <formula>WEEKDAY(C$11)=7</formula>
    </cfRule>
    <cfRule type="expression" dxfId="673" priority="771">
      <formula>COUNTIFS(祝日,C$11)=1</formula>
    </cfRule>
    <cfRule type="expression" dxfId="672" priority="772">
      <formula>WEEKDAY(C$11)=1</formula>
    </cfRule>
  </conditionalFormatting>
  <conditionalFormatting sqref="C83:I90">
    <cfRule type="expression" dxfId="671" priority="2643">
      <formula>WEEKDAY(C$81)=7</formula>
    </cfRule>
    <cfRule type="expression" dxfId="670" priority="2642">
      <formula>WEEKDAY(C$81)=1</formula>
    </cfRule>
    <cfRule type="expression" dxfId="669" priority="2641">
      <formula>COUNTIFS(祝日,C$81)=1</formula>
    </cfRule>
  </conditionalFormatting>
  <conditionalFormatting sqref="C91:I92">
    <cfRule type="expression" dxfId="668" priority="759">
      <formula>COUNTIFS(祝日,C$11)=1</formula>
    </cfRule>
    <cfRule type="expression" dxfId="667" priority="760">
      <formula>WEEKDAY(C$11)=1</formula>
    </cfRule>
    <cfRule type="expression" dxfId="666" priority="761">
      <formula>WEEKDAY(C$11)=7</formula>
    </cfRule>
  </conditionalFormatting>
  <conditionalFormatting sqref="C97:I104">
    <cfRule type="expression" dxfId="665" priority="2637">
      <formula>WEEKDAY(C$95)=7</formula>
    </cfRule>
    <cfRule type="expression" dxfId="664" priority="2636">
      <formula>WEEKDAY(C$95)=1</formula>
    </cfRule>
    <cfRule type="expression" dxfId="663" priority="2635">
      <formula>COUNTIFS(祝日,C$95)=1</formula>
    </cfRule>
  </conditionalFormatting>
  <conditionalFormatting sqref="C105:I106">
    <cfRule type="expression" dxfId="662" priority="747">
      <formula>COUNTIFS(祝日,C$11)=1</formula>
    </cfRule>
    <cfRule type="expression" dxfId="661" priority="748">
      <formula>WEEKDAY(C$11)=1</formula>
    </cfRule>
    <cfRule type="expression" dxfId="660" priority="749">
      <formula>WEEKDAY(C$11)=7</formula>
    </cfRule>
  </conditionalFormatting>
  <conditionalFormatting sqref="C111:I118">
    <cfRule type="expression" dxfId="659" priority="2630">
      <formula>WEEKDAY(C$109)=1</formula>
    </cfRule>
    <cfRule type="expression" dxfId="658" priority="2631">
      <formula>WEEKDAY(C$109)=7</formula>
    </cfRule>
    <cfRule type="expression" dxfId="657" priority="2629">
      <formula>COUNTIFS(祝日,C$109)=1</formula>
    </cfRule>
  </conditionalFormatting>
  <conditionalFormatting sqref="C119:I120">
    <cfRule type="expression" dxfId="656" priority="737">
      <formula>WEEKDAY(C$11)=7</formula>
    </cfRule>
    <cfRule type="expression" dxfId="655" priority="736">
      <formula>WEEKDAY(C$11)=1</formula>
    </cfRule>
    <cfRule type="expression" dxfId="654" priority="735">
      <formula>COUNTIFS(祝日,C$11)=1</formula>
    </cfRule>
  </conditionalFormatting>
  <conditionalFormatting sqref="K13:L13">
    <cfRule type="expression" dxfId="653" priority="2989">
      <formula>$C$28=""</formula>
    </cfRule>
  </conditionalFormatting>
  <conditionalFormatting sqref="K19:L19">
    <cfRule type="cellIs" dxfId="652" priority="2992" operator="lessThan">
      <formula>0.285</formula>
    </cfRule>
  </conditionalFormatting>
  <conditionalFormatting sqref="K20:L22">
    <cfRule type="expression" dxfId="651" priority="2417">
      <formula>K20="NG"</formula>
    </cfRule>
  </conditionalFormatting>
  <conditionalFormatting sqref="K27:L27">
    <cfRule type="expression" dxfId="650" priority="2481">
      <formula>$C$28=""</formula>
    </cfRule>
  </conditionalFormatting>
  <conditionalFormatting sqref="K33:L33">
    <cfRule type="cellIs" dxfId="649" priority="2986" operator="lessThan">
      <formula>0.285</formula>
    </cfRule>
  </conditionalFormatting>
  <conditionalFormatting sqref="K34:L36">
    <cfRule type="expression" dxfId="648" priority="807">
      <formula>K34="NG"</formula>
    </cfRule>
  </conditionalFormatting>
  <conditionalFormatting sqref="K41:L41">
    <cfRule type="expression" dxfId="647" priority="2480">
      <formula>$C$28=""</formula>
    </cfRule>
  </conditionalFormatting>
  <conditionalFormatting sqref="K47:L47">
    <cfRule type="cellIs" dxfId="646" priority="2981" operator="lessThan">
      <formula>0.285</formula>
    </cfRule>
  </conditionalFormatting>
  <conditionalFormatting sqref="K48:L50">
    <cfRule type="expression" dxfId="645" priority="62">
      <formula>K48="NG"</formula>
    </cfRule>
  </conditionalFormatting>
  <conditionalFormatting sqref="K55:L55">
    <cfRule type="expression" dxfId="644" priority="2479">
      <formula>$C$28=""</formula>
    </cfRule>
  </conditionalFormatting>
  <conditionalFormatting sqref="K61:L61">
    <cfRule type="cellIs" dxfId="643" priority="2976" operator="lessThan">
      <formula>0.285</formula>
    </cfRule>
  </conditionalFormatting>
  <conditionalFormatting sqref="K62:L64">
    <cfRule type="expression" dxfId="642" priority="61">
      <formula>K62="NG"</formula>
    </cfRule>
  </conditionalFormatting>
  <conditionalFormatting sqref="K69:L69">
    <cfRule type="expression" dxfId="641" priority="2478">
      <formula>$C$28=""</formula>
    </cfRule>
  </conditionalFormatting>
  <conditionalFormatting sqref="K75:L75">
    <cfRule type="cellIs" dxfId="640" priority="2971" operator="lessThan">
      <formula>0.285</formula>
    </cfRule>
  </conditionalFormatting>
  <conditionalFormatting sqref="K76:L78">
    <cfRule type="expression" dxfId="639" priority="60">
      <formula>K76="NG"</formula>
    </cfRule>
  </conditionalFormatting>
  <conditionalFormatting sqref="K83:L83">
    <cfRule type="expression" dxfId="638" priority="2477">
      <formula>$C$28=""</formula>
    </cfRule>
  </conditionalFormatting>
  <conditionalFormatting sqref="K89:L89">
    <cfRule type="cellIs" dxfId="637" priority="2966" operator="lessThan">
      <formula>0.285</formula>
    </cfRule>
  </conditionalFormatting>
  <conditionalFormatting sqref="K90:L92">
    <cfRule type="expression" dxfId="636" priority="59">
      <formula>K90="NG"</formula>
    </cfRule>
  </conditionalFormatting>
  <conditionalFormatting sqref="K97:L97">
    <cfRule type="expression" dxfId="635" priority="2476">
      <formula>$C$28=""</formula>
    </cfRule>
  </conditionalFormatting>
  <conditionalFormatting sqref="K103:L103">
    <cfRule type="cellIs" dxfId="634" priority="2961" operator="lessThan">
      <formula>0.285</formula>
    </cfRule>
  </conditionalFormatting>
  <conditionalFormatting sqref="K104:L106">
    <cfRule type="expression" dxfId="633" priority="58">
      <formula>K104="NG"</formula>
    </cfRule>
  </conditionalFormatting>
  <conditionalFormatting sqref="K111:L111">
    <cfRule type="expression" dxfId="632" priority="2475">
      <formula>$C$28=""</formula>
    </cfRule>
  </conditionalFormatting>
  <conditionalFormatting sqref="K117:L117">
    <cfRule type="cellIs" dxfId="631" priority="2956" operator="lessThan">
      <formula>0.285</formula>
    </cfRule>
  </conditionalFormatting>
  <conditionalFormatting sqref="K118:L120">
    <cfRule type="expression" dxfId="630" priority="57">
      <formula>K118="NG"</formula>
    </cfRule>
  </conditionalFormatting>
  <conditionalFormatting sqref="O13:U22">
    <cfRule type="expression" dxfId="629" priority="725">
      <formula>WEEKDAY(O$11)=7</formula>
    </cfRule>
    <cfRule type="expression" dxfId="628" priority="724">
      <formula>WEEKDAY(O$11)=1</formula>
    </cfRule>
    <cfRule type="expression" dxfId="627" priority="723">
      <formula>COUNTIFS(祝日,O$11)=1</formula>
    </cfRule>
  </conditionalFormatting>
  <conditionalFormatting sqref="O27:U34">
    <cfRule type="expression" dxfId="626" priority="1667">
      <formula>COUNTIFS(祝日,O$25)=1</formula>
    </cfRule>
    <cfRule type="expression" dxfId="625" priority="1669">
      <formula>WEEKDAY(O$25)=7</formula>
    </cfRule>
    <cfRule type="expression" dxfId="624" priority="1668">
      <formula>WEEKDAY(O$25)=1</formula>
    </cfRule>
  </conditionalFormatting>
  <conditionalFormatting sqref="O35:U36">
    <cfRule type="expression" dxfId="623" priority="640">
      <formula>WEEKDAY(O$11)=1</formula>
    </cfRule>
    <cfRule type="expression" dxfId="622" priority="641">
      <formula>WEEKDAY(O$11)=7</formula>
    </cfRule>
    <cfRule type="expression" dxfId="621" priority="639">
      <formula>COUNTIFS(祝日,O$11)=1</formula>
    </cfRule>
  </conditionalFormatting>
  <conditionalFormatting sqref="O41:U48">
    <cfRule type="expression" dxfId="620" priority="2658">
      <formula>WEEKDAY(O$39)=7</formula>
    </cfRule>
    <cfRule type="expression" dxfId="619" priority="2657">
      <formula>WEEKDAY(O$39)=1</formula>
    </cfRule>
    <cfRule type="expression" dxfId="618" priority="2656">
      <formula>COUNTIFS(祝日,O$39)=1</formula>
    </cfRule>
  </conditionalFormatting>
  <conditionalFormatting sqref="O49:U50">
    <cfRule type="expression" dxfId="617" priority="556">
      <formula>WEEKDAY(O$11)=1</formula>
    </cfRule>
    <cfRule type="expression" dxfId="616" priority="557">
      <formula>WEEKDAY(O$11)=7</formula>
    </cfRule>
    <cfRule type="expression" dxfId="615" priority="555">
      <formula>COUNTIFS(祝日,O$11)=1</formula>
    </cfRule>
  </conditionalFormatting>
  <conditionalFormatting sqref="O55:U62">
    <cfRule type="expression" dxfId="614" priority="904">
      <formula>COUNTIFS(祝日,O$53)=1</formula>
    </cfRule>
    <cfRule type="expression" dxfId="613" priority="905">
      <formula>WEEKDAY(O$53)=1</formula>
    </cfRule>
    <cfRule type="expression" dxfId="612" priority="906">
      <formula>WEEKDAY(O$53)=7</formula>
    </cfRule>
  </conditionalFormatting>
  <conditionalFormatting sqref="O63:U64">
    <cfRule type="expression" dxfId="611" priority="473">
      <formula>WEEKDAY(O$11)=7</formula>
    </cfRule>
    <cfRule type="expression" dxfId="610" priority="472">
      <formula>WEEKDAY(O$11)=1</formula>
    </cfRule>
    <cfRule type="expression" dxfId="609" priority="471">
      <formula>COUNTIFS(祝日,O$11)=1</formula>
    </cfRule>
  </conditionalFormatting>
  <conditionalFormatting sqref="O69:U76">
    <cfRule type="expression" dxfId="608" priority="863">
      <formula>WEEKDAY(O$67)=1</formula>
    </cfRule>
    <cfRule type="expression" dxfId="607" priority="862">
      <formula>COUNTIFS(祝日,O$67)=1</formula>
    </cfRule>
    <cfRule type="expression" dxfId="606" priority="864">
      <formula>WEEKDAY(O$67)=7</formula>
    </cfRule>
  </conditionalFormatting>
  <conditionalFormatting sqref="O77:U78">
    <cfRule type="expression" dxfId="605" priority="389">
      <formula>WEEKDAY(O$11)=7</formula>
    </cfRule>
    <cfRule type="expression" dxfId="604" priority="388">
      <formula>WEEKDAY(O$11)=1</formula>
    </cfRule>
    <cfRule type="expression" dxfId="603" priority="387">
      <formula>COUNTIFS(祝日,O$11)=1</formula>
    </cfRule>
  </conditionalFormatting>
  <conditionalFormatting sqref="O83:U90">
    <cfRule type="expression" dxfId="602" priority="2640">
      <formula>WEEKDAY(O$81)=7</formula>
    </cfRule>
    <cfRule type="expression" dxfId="601" priority="2639">
      <formula>WEEKDAY(O$81)=1</formula>
    </cfRule>
    <cfRule type="expression" dxfId="600" priority="2638">
      <formula>COUNTIFS(祝日,O$81)=1</formula>
    </cfRule>
  </conditionalFormatting>
  <conditionalFormatting sqref="O91:U92">
    <cfRule type="expression" dxfId="599" priority="305">
      <formula>WEEKDAY(O$11)=7</formula>
    </cfRule>
    <cfRule type="expression" dxfId="598" priority="304">
      <formula>WEEKDAY(O$11)=1</formula>
    </cfRule>
    <cfRule type="expression" dxfId="597" priority="303">
      <formula>COUNTIFS(祝日,O$11)=1</formula>
    </cfRule>
  </conditionalFormatting>
  <conditionalFormatting sqref="O97:U104">
    <cfRule type="expression" dxfId="596" priority="2633">
      <formula>WEEKDAY(O$95)=1</formula>
    </cfRule>
    <cfRule type="expression" dxfId="595" priority="2632">
      <formula>COUNTIFS(祝日,O$95)=1</formula>
    </cfRule>
    <cfRule type="expression" dxfId="594" priority="2634">
      <formula>WEEKDAY(O$95)=7</formula>
    </cfRule>
  </conditionalFormatting>
  <conditionalFormatting sqref="O105:U106">
    <cfRule type="expression" dxfId="593" priority="221">
      <formula>WEEKDAY(O$11)=7</formula>
    </cfRule>
    <cfRule type="expression" dxfId="592" priority="219">
      <formula>COUNTIFS(祝日,O$11)=1</formula>
    </cfRule>
    <cfRule type="expression" dxfId="591" priority="220">
      <formula>WEEKDAY(O$11)=1</formula>
    </cfRule>
  </conditionalFormatting>
  <conditionalFormatting sqref="O111:U118">
    <cfRule type="expression" dxfId="590" priority="2626">
      <formula>COUNTIFS(祝日,O$109)=1</formula>
    </cfRule>
    <cfRule type="expression" dxfId="589" priority="2628">
      <formula>WEEKDAY(O$109)=7</formula>
    </cfRule>
    <cfRule type="expression" dxfId="588" priority="2627">
      <formula>WEEKDAY(O$109)=1</formula>
    </cfRule>
  </conditionalFormatting>
  <conditionalFormatting sqref="O119:U120">
    <cfRule type="expression" dxfId="587" priority="136">
      <formula>WEEKDAY(O$11)=1</formula>
    </cfRule>
    <cfRule type="expression" dxfId="586" priority="135">
      <formula>COUNTIFS(祝日,O$11)=1</formula>
    </cfRule>
    <cfRule type="expression" dxfId="585" priority="137">
      <formula>WEEKDAY(O$11)=7</formula>
    </cfRule>
  </conditionalFormatting>
  <conditionalFormatting sqref="W13:X13">
    <cfRule type="expression" dxfId="584" priority="1586">
      <formula>$C$28=""</formula>
    </cfRule>
  </conditionalFormatting>
  <conditionalFormatting sqref="W19:X19">
    <cfRule type="cellIs" dxfId="583" priority="1587" operator="lessThan">
      <formula>0.285</formula>
    </cfRule>
  </conditionalFormatting>
  <conditionalFormatting sqref="W20:X22">
    <cfRule type="expression" dxfId="582" priority="56">
      <formula>W20="NG"</formula>
    </cfRule>
  </conditionalFormatting>
  <conditionalFormatting sqref="W27:X27">
    <cfRule type="expression" dxfId="581" priority="1577">
      <formula>$C$28=""</formula>
    </cfRule>
  </conditionalFormatting>
  <conditionalFormatting sqref="W33:X33">
    <cfRule type="cellIs" dxfId="580" priority="1585" operator="lessThan">
      <formula>0.285</formula>
    </cfRule>
  </conditionalFormatting>
  <conditionalFormatting sqref="W34:X36">
    <cfRule type="expression" dxfId="579" priority="49">
      <formula>W34="NG"</formula>
    </cfRule>
  </conditionalFormatting>
  <conditionalFormatting sqref="W41:X41">
    <cfRule type="expression" dxfId="578" priority="1576">
      <formula>$C$28=""</formula>
    </cfRule>
  </conditionalFormatting>
  <conditionalFormatting sqref="W47:X47">
    <cfRule type="cellIs" dxfId="577" priority="1584" operator="lessThan">
      <formula>0.285</formula>
    </cfRule>
  </conditionalFormatting>
  <conditionalFormatting sqref="W48:X50">
    <cfRule type="expression" dxfId="576" priority="42">
      <formula>W48="NG"</formula>
    </cfRule>
  </conditionalFormatting>
  <conditionalFormatting sqref="W55:X55">
    <cfRule type="expression" dxfId="575" priority="1575">
      <formula>$C$28=""</formula>
    </cfRule>
  </conditionalFormatting>
  <conditionalFormatting sqref="W61:X61">
    <cfRule type="cellIs" dxfId="574" priority="1582" operator="lessThan">
      <formula>0.285</formula>
    </cfRule>
  </conditionalFormatting>
  <conditionalFormatting sqref="W62:X64">
    <cfRule type="expression" dxfId="573" priority="35">
      <formula>W62="NG"</formula>
    </cfRule>
  </conditionalFormatting>
  <conditionalFormatting sqref="W69:X69">
    <cfRule type="expression" dxfId="572" priority="1574">
      <formula>$C$28=""</formula>
    </cfRule>
  </conditionalFormatting>
  <conditionalFormatting sqref="W75:X75">
    <cfRule type="cellIs" dxfId="571" priority="1581" operator="lessThan">
      <formula>0.285</formula>
    </cfRule>
  </conditionalFormatting>
  <conditionalFormatting sqref="W76:X78">
    <cfRule type="expression" dxfId="570" priority="28">
      <formula>W76="NG"</formula>
    </cfRule>
  </conditionalFormatting>
  <conditionalFormatting sqref="W83:X83">
    <cfRule type="expression" dxfId="569" priority="1573">
      <formula>$C$28=""</formula>
    </cfRule>
  </conditionalFormatting>
  <conditionalFormatting sqref="W89:X89">
    <cfRule type="cellIs" dxfId="568" priority="1580" operator="lessThan">
      <formula>0.285</formula>
    </cfRule>
  </conditionalFormatting>
  <conditionalFormatting sqref="W90:X92">
    <cfRule type="expression" dxfId="567" priority="21">
      <formula>W90="NG"</formula>
    </cfRule>
  </conditionalFormatting>
  <conditionalFormatting sqref="W97:X97">
    <cfRule type="expression" dxfId="566" priority="1572">
      <formula>$C$28=""</formula>
    </cfRule>
  </conditionalFormatting>
  <conditionalFormatting sqref="W103:X103">
    <cfRule type="cellIs" dxfId="565" priority="1579" operator="lessThan">
      <formula>0.285</formula>
    </cfRule>
  </conditionalFormatting>
  <conditionalFormatting sqref="W104:X106">
    <cfRule type="expression" dxfId="564" priority="14">
      <formula>W104="NG"</formula>
    </cfRule>
  </conditionalFormatting>
  <conditionalFormatting sqref="W111:X111">
    <cfRule type="expression" dxfId="563" priority="1571">
      <formula>$C$28=""</formula>
    </cfRule>
  </conditionalFormatting>
  <conditionalFormatting sqref="W117:X117">
    <cfRule type="cellIs" dxfId="562" priority="1578" operator="lessThan">
      <formula>0.285</formula>
    </cfRule>
  </conditionalFormatting>
  <conditionalFormatting sqref="W118:X120">
    <cfRule type="expression" dxfId="561" priority="7">
      <formula>W118="NG"</formula>
    </cfRule>
  </conditionalFormatting>
  <conditionalFormatting sqref="AB13:AH22">
    <cfRule type="expression" dxfId="560" priority="711">
      <formula>COUNTIFS(祝日,AB$11)=1</formula>
    </cfRule>
    <cfRule type="expression" dxfId="559" priority="713">
      <formula>WEEKDAY(AB$11)=7</formula>
    </cfRule>
    <cfRule type="expression" dxfId="558" priority="712">
      <formula>WEEKDAY(AB$11)=1</formula>
    </cfRule>
  </conditionalFormatting>
  <conditionalFormatting sqref="AB27:AH34">
    <cfRule type="expression" dxfId="557" priority="1655">
      <formula>COUNTIFS(祝日,AB$25)=1</formula>
    </cfRule>
    <cfRule type="expression" dxfId="556" priority="1656">
      <formula>WEEKDAY(AB$25)=1</formula>
    </cfRule>
    <cfRule type="expression" dxfId="555" priority="1657">
      <formula>WEEKDAY(AB$25)=7</formula>
    </cfRule>
  </conditionalFormatting>
  <conditionalFormatting sqref="AB35:AH36">
    <cfRule type="expression" dxfId="554" priority="628">
      <formula>WEEKDAY(AB$11)=1</formula>
    </cfRule>
    <cfRule type="expression" dxfId="553" priority="629">
      <formula>WEEKDAY(AB$11)=7</formula>
    </cfRule>
    <cfRule type="expression" dxfId="552" priority="627">
      <formula>COUNTIFS(祝日,AB$11)=1</formula>
    </cfRule>
  </conditionalFormatting>
  <conditionalFormatting sqref="AB41:AH48">
    <cfRule type="expression" dxfId="551" priority="2611">
      <formula>COUNTIFS(祝日,AB$39)=1</formula>
    </cfRule>
    <cfRule type="expression" dxfId="550" priority="2612">
      <formula>WEEKDAY(AB$39)=1</formula>
    </cfRule>
    <cfRule type="expression" dxfId="549" priority="2613">
      <formula>WEEKDAY(AB$39)=7</formula>
    </cfRule>
  </conditionalFormatting>
  <conditionalFormatting sqref="AB49:AH50">
    <cfRule type="expression" dxfId="548" priority="543">
      <formula>COUNTIFS(祝日,AB$11)=1</formula>
    </cfRule>
    <cfRule type="expression" dxfId="547" priority="545">
      <formula>WEEKDAY(AB$11)=7</formula>
    </cfRule>
    <cfRule type="expression" dxfId="546" priority="544">
      <formula>WEEKDAY(AB$11)=1</formula>
    </cfRule>
  </conditionalFormatting>
  <conditionalFormatting sqref="AB55:AH62">
    <cfRule type="expression" dxfId="545" priority="898">
      <formula>COUNTIFS(祝日,AB$53)=1</formula>
    </cfRule>
    <cfRule type="expression" dxfId="544" priority="899">
      <formula>WEEKDAY(AB$53)=1</formula>
    </cfRule>
    <cfRule type="expression" dxfId="543" priority="900">
      <formula>WEEKDAY(AB$53)=7</formula>
    </cfRule>
  </conditionalFormatting>
  <conditionalFormatting sqref="AB63:AH64">
    <cfRule type="expression" dxfId="542" priority="460">
      <formula>WEEKDAY(AB$11)=1</formula>
    </cfRule>
    <cfRule type="expression" dxfId="541" priority="459">
      <formula>COUNTIFS(祝日,AB$11)=1</formula>
    </cfRule>
    <cfRule type="expression" dxfId="540" priority="461">
      <formula>WEEKDAY(AB$11)=7</formula>
    </cfRule>
  </conditionalFormatting>
  <conditionalFormatting sqref="AB69:AH76">
    <cfRule type="expression" dxfId="539" priority="856">
      <formula>COUNTIFS(祝日,AB$67)=1</formula>
    </cfRule>
    <cfRule type="expression" dxfId="538" priority="857">
      <formula>WEEKDAY(AB$67)=1</formula>
    </cfRule>
    <cfRule type="expression" dxfId="537" priority="858">
      <formula>WEEKDAY(AB$67)=7</formula>
    </cfRule>
  </conditionalFormatting>
  <conditionalFormatting sqref="AB77:AH78">
    <cfRule type="expression" dxfId="536" priority="377">
      <formula>WEEKDAY(AB$11)=7</formula>
    </cfRule>
    <cfRule type="expression" dxfId="535" priority="375">
      <formula>COUNTIFS(祝日,AB$11)=1</formula>
    </cfRule>
    <cfRule type="expression" dxfId="534" priority="376">
      <formula>WEEKDAY(AB$11)=1</formula>
    </cfRule>
  </conditionalFormatting>
  <conditionalFormatting sqref="AB83:AH90">
    <cfRule type="expression" dxfId="533" priority="2594">
      <formula>WEEKDAY(AB$81)=1</formula>
    </cfRule>
    <cfRule type="expression" dxfId="532" priority="2593">
      <formula>COUNTIFS(祝日,AB$81)=1</formula>
    </cfRule>
    <cfRule type="expression" dxfId="531" priority="2595">
      <formula>WEEKDAY(AB$81)=7</formula>
    </cfRule>
  </conditionalFormatting>
  <conditionalFormatting sqref="AB91:AH92">
    <cfRule type="expression" dxfId="530" priority="291">
      <formula>COUNTIFS(祝日,AB$11)=1</formula>
    </cfRule>
    <cfRule type="expression" dxfId="529" priority="292">
      <formula>WEEKDAY(AB$11)=1</formula>
    </cfRule>
    <cfRule type="expression" dxfId="528" priority="293">
      <formula>WEEKDAY(AB$11)=7</formula>
    </cfRule>
  </conditionalFormatting>
  <conditionalFormatting sqref="AB97:AH104">
    <cfRule type="expression" dxfId="527" priority="2588">
      <formula>WEEKDAY(AB$95)=1</formula>
    </cfRule>
    <cfRule type="expression" dxfId="526" priority="2587">
      <formula>COUNTIFS(祝日,AB$95)=1</formula>
    </cfRule>
    <cfRule type="expression" dxfId="525" priority="2589">
      <formula>WEEKDAY(AB$95)=7</formula>
    </cfRule>
  </conditionalFormatting>
  <conditionalFormatting sqref="AB105:AH106">
    <cfRule type="expression" dxfId="524" priority="209">
      <formula>WEEKDAY(AB$11)=7</formula>
    </cfRule>
    <cfRule type="expression" dxfId="523" priority="207">
      <formula>COUNTIFS(祝日,AB$11)=1</formula>
    </cfRule>
    <cfRule type="expression" dxfId="522" priority="208">
      <formula>WEEKDAY(AB$11)=1</formula>
    </cfRule>
  </conditionalFormatting>
  <conditionalFormatting sqref="AB111:AH118">
    <cfRule type="expression" dxfId="521" priority="2583">
      <formula>WEEKDAY(AB$109)=7</formula>
    </cfRule>
    <cfRule type="expression" dxfId="520" priority="2582">
      <formula>WEEKDAY(AB$109)=1</formula>
    </cfRule>
    <cfRule type="expression" dxfId="519" priority="2581">
      <formula>COUNTIFS(祝日,AB$109)=1</formula>
    </cfRule>
  </conditionalFormatting>
  <conditionalFormatting sqref="AB119:AH120">
    <cfRule type="expression" dxfId="518" priority="125">
      <formula>WEEKDAY(AB$11)=7</formula>
    </cfRule>
    <cfRule type="expression" dxfId="517" priority="123">
      <formula>COUNTIFS(祝日,AB$11)=1</formula>
    </cfRule>
    <cfRule type="expression" dxfId="516" priority="124">
      <formula>WEEKDAY(AB$11)=1</formula>
    </cfRule>
  </conditionalFormatting>
  <conditionalFormatting sqref="AJ13:AK13">
    <cfRule type="expression" dxfId="515" priority="1556">
      <formula>$C$28=""</formula>
    </cfRule>
  </conditionalFormatting>
  <conditionalFormatting sqref="AJ19:AK19">
    <cfRule type="cellIs" dxfId="514" priority="1557" operator="lessThan">
      <formula>0.285</formula>
    </cfRule>
  </conditionalFormatting>
  <conditionalFormatting sqref="AJ20:AK22">
    <cfRule type="expression" dxfId="513" priority="55">
      <formula>AJ20="NG"</formula>
    </cfRule>
  </conditionalFormatting>
  <conditionalFormatting sqref="AJ27:AK27">
    <cfRule type="expression" dxfId="512" priority="1547">
      <formula>$C$28=""</formula>
    </cfRule>
  </conditionalFormatting>
  <conditionalFormatting sqref="AJ33:AK33">
    <cfRule type="cellIs" dxfId="511" priority="1555" operator="lessThan">
      <formula>0.285</formula>
    </cfRule>
  </conditionalFormatting>
  <conditionalFormatting sqref="AJ34:AK36">
    <cfRule type="expression" dxfId="510" priority="48">
      <formula>AJ34="NG"</formula>
    </cfRule>
  </conditionalFormatting>
  <conditionalFormatting sqref="AJ41:AK41">
    <cfRule type="expression" dxfId="509" priority="1546">
      <formula>$C$28=""</formula>
    </cfRule>
  </conditionalFormatting>
  <conditionalFormatting sqref="AJ47:AK47">
    <cfRule type="cellIs" dxfId="508" priority="1554" operator="lessThan">
      <formula>0.285</formula>
    </cfRule>
  </conditionalFormatting>
  <conditionalFormatting sqref="AJ48:AK50">
    <cfRule type="expression" dxfId="507" priority="41">
      <formula>AJ48="NG"</formula>
    </cfRule>
  </conditionalFormatting>
  <conditionalFormatting sqref="AJ55:AK55">
    <cfRule type="expression" dxfId="506" priority="1545">
      <formula>$C$28=""</formula>
    </cfRule>
  </conditionalFormatting>
  <conditionalFormatting sqref="AJ61:AK61">
    <cfRule type="cellIs" dxfId="505" priority="1552" operator="lessThan">
      <formula>0.285</formula>
    </cfRule>
  </conditionalFormatting>
  <conditionalFormatting sqref="AJ62:AK64">
    <cfRule type="expression" dxfId="504" priority="34">
      <formula>AJ62="NG"</formula>
    </cfRule>
  </conditionalFormatting>
  <conditionalFormatting sqref="AJ69:AK69">
    <cfRule type="expression" dxfId="503" priority="1544">
      <formula>$C$28=""</formula>
    </cfRule>
  </conditionalFormatting>
  <conditionalFormatting sqref="AJ75:AK75">
    <cfRule type="cellIs" dxfId="502" priority="1551" operator="lessThan">
      <formula>0.285</formula>
    </cfRule>
  </conditionalFormatting>
  <conditionalFormatting sqref="AJ76:AK78">
    <cfRule type="expression" dxfId="501" priority="27">
      <formula>AJ76="NG"</formula>
    </cfRule>
  </conditionalFormatting>
  <conditionalFormatting sqref="AJ83:AK83">
    <cfRule type="expression" dxfId="500" priority="1543">
      <formula>$C$28=""</formula>
    </cfRule>
  </conditionalFormatting>
  <conditionalFormatting sqref="AJ89:AK89">
    <cfRule type="cellIs" dxfId="499" priority="1550" operator="lessThan">
      <formula>0.285</formula>
    </cfRule>
  </conditionalFormatting>
  <conditionalFormatting sqref="AJ90:AK92">
    <cfRule type="expression" dxfId="498" priority="20">
      <formula>AJ90="NG"</formula>
    </cfRule>
  </conditionalFormatting>
  <conditionalFormatting sqref="AJ97:AK97">
    <cfRule type="expression" dxfId="497" priority="1542">
      <formula>$C$28=""</formula>
    </cfRule>
  </conditionalFormatting>
  <conditionalFormatting sqref="AJ103:AK103">
    <cfRule type="cellIs" dxfId="496" priority="1549" operator="lessThan">
      <formula>0.285</formula>
    </cfRule>
  </conditionalFormatting>
  <conditionalFormatting sqref="AJ104:AK106">
    <cfRule type="expression" dxfId="495" priority="13">
      <formula>AJ104="NG"</formula>
    </cfRule>
  </conditionalFormatting>
  <conditionalFormatting sqref="AJ111:AK111">
    <cfRule type="expression" dxfId="494" priority="1541">
      <formula>$C$28=""</formula>
    </cfRule>
  </conditionalFormatting>
  <conditionalFormatting sqref="AJ117:AK117">
    <cfRule type="cellIs" dxfId="493" priority="1548" operator="lessThan">
      <formula>0.285</formula>
    </cfRule>
  </conditionalFormatting>
  <conditionalFormatting sqref="AJ118:AK120">
    <cfRule type="expression" dxfId="492" priority="6">
      <formula>AJ118="NG"</formula>
    </cfRule>
  </conditionalFormatting>
  <conditionalFormatting sqref="AN13:AT22">
    <cfRule type="expression" dxfId="491" priority="699">
      <formula>COUNTIFS(祝日,AN$11)=1</formula>
    </cfRule>
    <cfRule type="expression" dxfId="490" priority="700">
      <formula>WEEKDAY(AN$11)=1</formula>
    </cfRule>
    <cfRule type="expression" dxfId="489" priority="701">
      <formula>WEEKDAY(AN$11)=7</formula>
    </cfRule>
  </conditionalFormatting>
  <conditionalFormatting sqref="AN27:AT34">
    <cfRule type="expression" dxfId="488" priority="1643">
      <formula>COUNTIFS(祝日,AN$25)=1</formula>
    </cfRule>
    <cfRule type="expression" dxfId="487" priority="1644">
      <formula>WEEKDAY(AN$25)=1</formula>
    </cfRule>
    <cfRule type="expression" dxfId="486" priority="1645">
      <formula>WEEKDAY(AN$25)=7</formula>
    </cfRule>
  </conditionalFormatting>
  <conditionalFormatting sqref="AN35:AT36">
    <cfRule type="expression" dxfId="485" priority="616">
      <formula>WEEKDAY(AN$11)=1</formula>
    </cfRule>
    <cfRule type="expression" dxfId="484" priority="615">
      <formula>COUNTIFS(祝日,AN$11)=1</formula>
    </cfRule>
    <cfRule type="expression" dxfId="483" priority="617">
      <formula>WEEKDAY(AN$11)=7</formula>
    </cfRule>
  </conditionalFormatting>
  <conditionalFormatting sqref="AN41:AT48">
    <cfRule type="expression" dxfId="482" priority="2608">
      <formula>COUNTIFS(祝日,AN$39)=1</formula>
    </cfRule>
    <cfRule type="expression" dxfId="481" priority="2609">
      <formula>WEEKDAY(AN$39)=1</formula>
    </cfRule>
    <cfRule type="expression" dxfId="480" priority="2610">
      <formula>WEEKDAY(AN$39)=7</formula>
    </cfRule>
  </conditionalFormatting>
  <conditionalFormatting sqref="AN49:AT50">
    <cfRule type="expression" dxfId="479" priority="533">
      <formula>WEEKDAY(AN$11)=7</formula>
    </cfRule>
    <cfRule type="expression" dxfId="478" priority="531">
      <formula>COUNTIFS(祝日,AN$11)=1</formula>
    </cfRule>
    <cfRule type="expression" dxfId="477" priority="532">
      <formula>WEEKDAY(AN$11)=1</formula>
    </cfRule>
  </conditionalFormatting>
  <conditionalFormatting sqref="AN55:AT62">
    <cfRule type="expression" dxfId="476" priority="894">
      <formula>WEEKDAY(AN$53)=7</formula>
    </cfRule>
    <cfRule type="expression" dxfId="475" priority="893">
      <formula>WEEKDAY(AN$53)=1</formula>
    </cfRule>
    <cfRule type="expression" dxfId="474" priority="892">
      <formula>COUNTIFS(祝日,AN$53)=1</formula>
    </cfRule>
  </conditionalFormatting>
  <conditionalFormatting sqref="AN63:AT64">
    <cfRule type="expression" dxfId="473" priority="447">
      <formula>COUNTIFS(祝日,AN$11)=1</formula>
    </cfRule>
    <cfRule type="expression" dxfId="472" priority="449">
      <formula>WEEKDAY(AN$11)=7</formula>
    </cfRule>
    <cfRule type="expression" dxfId="471" priority="448">
      <formula>WEEKDAY(AN$11)=1</formula>
    </cfRule>
  </conditionalFormatting>
  <conditionalFormatting sqref="AN69:AT76">
    <cfRule type="expression" dxfId="470" priority="852">
      <formula>WEEKDAY(AN$67)=7</formula>
    </cfRule>
    <cfRule type="expression" dxfId="469" priority="851">
      <formula>WEEKDAY(AN$67)=1</formula>
    </cfRule>
    <cfRule type="expression" dxfId="468" priority="850">
      <formula>COUNTIFS(祝日,AN$67)=1</formula>
    </cfRule>
  </conditionalFormatting>
  <conditionalFormatting sqref="AN77:AT78">
    <cfRule type="expression" dxfId="467" priority="365">
      <formula>WEEKDAY(AN$11)=7</formula>
    </cfRule>
    <cfRule type="expression" dxfId="466" priority="364">
      <formula>WEEKDAY(AN$11)=1</formula>
    </cfRule>
    <cfRule type="expression" dxfId="465" priority="363">
      <formula>COUNTIFS(祝日,AN$11)=1</formula>
    </cfRule>
  </conditionalFormatting>
  <conditionalFormatting sqref="AN83:AT90">
    <cfRule type="expression" dxfId="464" priority="2592">
      <formula>WEEKDAY(AN$81)=7</formula>
    </cfRule>
    <cfRule type="expression" dxfId="463" priority="2591">
      <formula>WEEKDAY(AN$81)=1</formula>
    </cfRule>
    <cfRule type="expression" dxfId="462" priority="2590">
      <formula>COUNTIFS(祝日,AN$81)=1</formula>
    </cfRule>
  </conditionalFormatting>
  <conditionalFormatting sqref="AN91:AT92">
    <cfRule type="expression" dxfId="461" priority="281">
      <formula>WEEKDAY(AN$11)=7</formula>
    </cfRule>
    <cfRule type="expression" dxfId="460" priority="280">
      <formula>WEEKDAY(AN$11)=1</formula>
    </cfRule>
    <cfRule type="expression" dxfId="459" priority="279">
      <formula>COUNTIFS(祝日,AN$11)=1</formula>
    </cfRule>
  </conditionalFormatting>
  <conditionalFormatting sqref="AN97:AT104">
    <cfRule type="expression" dxfId="458" priority="2585">
      <formula>WEEKDAY(AN$95)=1</formula>
    </cfRule>
    <cfRule type="expression" dxfId="457" priority="2584">
      <formula>COUNTIFS(祝日,AN$95)=1</formula>
    </cfRule>
    <cfRule type="expression" dxfId="456" priority="2586">
      <formula>WEEKDAY(AN$95)=7</formula>
    </cfRule>
  </conditionalFormatting>
  <conditionalFormatting sqref="AN105:AT106">
    <cfRule type="expression" dxfId="455" priority="195">
      <formula>COUNTIFS(祝日,AN$11)=1</formula>
    </cfRule>
    <cfRule type="expression" dxfId="454" priority="197">
      <formula>WEEKDAY(AN$11)=7</formula>
    </cfRule>
    <cfRule type="expression" dxfId="453" priority="196">
      <formula>WEEKDAY(AN$11)=1</formula>
    </cfRule>
  </conditionalFormatting>
  <conditionalFormatting sqref="AN111:AT118">
    <cfRule type="expression" dxfId="452" priority="2578">
      <formula>COUNTIFS(祝日,AN$109)=1</formula>
    </cfRule>
    <cfRule type="expression" dxfId="451" priority="2580">
      <formula>WEEKDAY(AN$109)=7</formula>
    </cfRule>
    <cfRule type="expression" dxfId="450" priority="2579">
      <formula>WEEKDAY(AN$109)=1</formula>
    </cfRule>
  </conditionalFormatting>
  <conditionalFormatting sqref="AN119:AT120">
    <cfRule type="expression" dxfId="449" priority="111">
      <formula>COUNTIFS(祝日,AN$11)=1</formula>
    </cfRule>
    <cfRule type="expression" dxfId="448" priority="112">
      <formula>WEEKDAY(AN$11)=1</formula>
    </cfRule>
    <cfRule type="expression" dxfId="447" priority="113">
      <formula>WEEKDAY(AN$11)=7</formula>
    </cfRule>
  </conditionalFormatting>
  <conditionalFormatting sqref="AV13:AW13">
    <cfRule type="expression" dxfId="446" priority="1526">
      <formula>$C$28=""</formula>
    </cfRule>
  </conditionalFormatting>
  <conditionalFormatting sqref="AV19:AW19">
    <cfRule type="cellIs" dxfId="445" priority="1527" operator="lessThan">
      <formula>0.285</formula>
    </cfRule>
  </conditionalFormatting>
  <conditionalFormatting sqref="AV20:AW22">
    <cfRule type="expression" dxfId="444" priority="54">
      <formula>AV20="NG"</formula>
    </cfRule>
  </conditionalFormatting>
  <conditionalFormatting sqref="AV27:AW27">
    <cfRule type="expression" dxfId="443" priority="1517">
      <formula>$C$28=""</formula>
    </cfRule>
  </conditionalFormatting>
  <conditionalFormatting sqref="AV33:AW33">
    <cfRule type="cellIs" dxfId="442" priority="1525" operator="lessThan">
      <formula>0.285</formula>
    </cfRule>
  </conditionalFormatting>
  <conditionalFormatting sqref="AV34:AW36">
    <cfRule type="expression" dxfId="441" priority="47">
      <formula>AV34="NG"</formula>
    </cfRule>
  </conditionalFormatting>
  <conditionalFormatting sqref="AV41:AW41">
    <cfRule type="expression" dxfId="440" priority="1516">
      <formula>$C$28=""</formula>
    </cfRule>
  </conditionalFormatting>
  <conditionalFormatting sqref="AV47:AW47">
    <cfRule type="cellIs" dxfId="439" priority="1524" operator="lessThan">
      <formula>0.285</formula>
    </cfRule>
  </conditionalFormatting>
  <conditionalFormatting sqref="AV48:AW50">
    <cfRule type="expression" dxfId="438" priority="40">
      <formula>AV48="NG"</formula>
    </cfRule>
  </conditionalFormatting>
  <conditionalFormatting sqref="AV55:AW55">
    <cfRule type="expression" dxfId="437" priority="1515">
      <formula>$C$28=""</formula>
    </cfRule>
  </conditionalFormatting>
  <conditionalFormatting sqref="AV61:AW61">
    <cfRule type="cellIs" dxfId="436" priority="1522" operator="lessThan">
      <formula>0.285</formula>
    </cfRule>
  </conditionalFormatting>
  <conditionalFormatting sqref="AV62:AW64">
    <cfRule type="expression" dxfId="435" priority="33">
      <formula>AV62="NG"</formula>
    </cfRule>
  </conditionalFormatting>
  <conditionalFormatting sqref="AV69:AW69">
    <cfRule type="expression" dxfId="434" priority="1514">
      <formula>$C$28=""</formula>
    </cfRule>
  </conditionalFormatting>
  <conditionalFormatting sqref="AV75:AW75">
    <cfRule type="cellIs" dxfId="433" priority="1521" operator="lessThan">
      <formula>0.285</formula>
    </cfRule>
  </conditionalFormatting>
  <conditionalFormatting sqref="AV76:AW78">
    <cfRule type="expression" dxfId="432" priority="26">
      <formula>AV76="NG"</formula>
    </cfRule>
  </conditionalFormatting>
  <conditionalFormatting sqref="AV83:AW83">
    <cfRule type="expression" dxfId="431" priority="1513">
      <formula>$C$28=""</formula>
    </cfRule>
  </conditionalFormatting>
  <conditionalFormatting sqref="AV89:AW89">
    <cfRule type="cellIs" dxfId="430" priority="1520" operator="lessThan">
      <formula>0.285</formula>
    </cfRule>
  </conditionalFormatting>
  <conditionalFormatting sqref="AV90:AW92">
    <cfRule type="expression" dxfId="429" priority="19">
      <formula>AV90="NG"</formula>
    </cfRule>
  </conditionalFormatting>
  <conditionalFormatting sqref="AV97:AW97">
    <cfRule type="expression" dxfId="428" priority="1512">
      <formula>$C$28=""</formula>
    </cfRule>
  </conditionalFormatting>
  <conditionalFormatting sqref="AV103:AW103">
    <cfRule type="cellIs" dxfId="427" priority="1519" operator="lessThan">
      <formula>0.285</formula>
    </cfRule>
  </conditionalFormatting>
  <conditionalFormatting sqref="AV104:AW106">
    <cfRule type="expression" dxfId="426" priority="12">
      <formula>AV104="NG"</formula>
    </cfRule>
  </conditionalFormatting>
  <conditionalFormatting sqref="AV111:AW111">
    <cfRule type="expression" dxfId="425" priority="1511">
      <formula>$C$28=""</formula>
    </cfRule>
  </conditionalFormatting>
  <conditionalFormatting sqref="AV117:AW117">
    <cfRule type="cellIs" dxfId="424" priority="1518" operator="lessThan">
      <formula>0.285</formula>
    </cfRule>
  </conditionalFormatting>
  <conditionalFormatting sqref="AV118:AW120">
    <cfRule type="expression" dxfId="423" priority="5">
      <formula>AV118="NG"</formula>
    </cfRule>
  </conditionalFormatting>
  <conditionalFormatting sqref="BA13:BG22">
    <cfRule type="expression" dxfId="422" priority="688">
      <formula>WEEKDAY(BA$11)=1</formula>
    </cfRule>
    <cfRule type="expression" dxfId="421" priority="689">
      <formula>WEEKDAY(BA$11)=7</formula>
    </cfRule>
    <cfRule type="expression" dxfId="420" priority="687">
      <formula>COUNTIFS(祝日,BA$11)=1</formula>
    </cfRule>
  </conditionalFormatting>
  <conditionalFormatting sqref="BA27:BG34">
    <cfRule type="expression" dxfId="419" priority="1633">
      <formula>WEEKDAY(BA$25)=7</formula>
    </cfRule>
    <cfRule type="expression" dxfId="418" priority="1632">
      <formula>WEEKDAY(BA$25)=1</formula>
    </cfRule>
    <cfRule type="expression" dxfId="417" priority="1631">
      <formula>COUNTIFS(祝日,BA$25)=1</formula>
    </cfRule>
  </conditionalFormatting>
  <conditionalFormatting sqref="BA35:BG36">
    <cfRule type="expression" dxfId="416" priority="603">
      <formula>COUNTIFS(祝日,BA$11)=1</formula>
    </cfRule>
    <cfRule type="expression" dxfId="415" priority="605">
      <formula>WEEKDAY(BA$11)=7</formula>
    </cfRule>
    <cfRule type="expression" dxfId="414" priority="604">
      <formula>WEEKDAY(BA$11)=1</formula>
    </cfRule>
  </conditionalFormatting>
  <conditionalFormatting sqref="BA41:BG48">
    <cfRule type="expression" dxfId="413" priority="2571">
      <formula>WEEKDAY(BA$39)=7</formula>
    </cfRule>
    <cfRule type="expression" dxfId="412" priority="2569">
      <formula>COUNTIFS(祝日,BA$39)=1</formula>
    </cfRule>
    <cfRule type="expression" dxfId="411" priority="2570">
      <formula>WEEKDAY(BA$39)=1</formula>
    </cfRule>
  </conditionalFormatting>
  <conditionalFormatting sqref="BA49:BG50">
    <cfRule type="expression" dxfId="410" priority="521">
      <formula>WEEKDAY(BA$11)=7</formula>
    </cfRule>
    <cfRule type="expression" dxfId="409" priority="520">
      <formula>WEEKDAY(BA$11)=1</formula>
    </cfRule>
    <cfRule type="expression" dxfId="408" priority="519">
      <formula>COUNTIFS(祝日,BA$11)=1</formula>
    </cfRule>
  </conditionalFormatting>
  <conditionalFormatting sqref="BA55:BG62">
    <cfRule type="expression" dxfId="407" priority="888">
      <formula>WEEKDAY(BA$53)=7</formula>
    </cfRule>
    <cfRule type="expression" dxfId="406" priority="887">
      <formula>WEEKDAY(BA$53)=1</formula>
    </cfRule>
    <cfRule type="expression" dxfId="405" priority="886">
      <formula>COUNTIFS(祝日,BA$53)=1</formula>
    </cfRule>
  </conditionalFormatting>
  <conditionalFormatting sqref="BA63:BG64">
    <cfRule type="expression" dxfId="404" priority="436">
      <formula>WEEKDAY(BA$11)=1</formula>
    </cfRule>
    <cfRule type="expression" dxfId="403" priority="437">
      <formula>WEEKDAY(BA$11)=7</formula>
    </cfRule>
    <cfRule type="expression" dxfId="402" priority="435">
      <formula>COUNTIFS(祝日,BA$11)=1</formula>
    </cfRule>
  </conditionalFormatting>
  <conditionalFormatting sqref="BA69:BG76">
    <cfRule type="expression" dxfId="401" priority="844">
      <formula>COUNTIFS(祝日,BA$67)=1</formula>
    </cfRule>
    <cfRule type="expression" dxfId="400" priority="846">
      <formula>WEEKDAY(BA$67)=7</formula>
    </cfRule>
    <cfRule type="expression" dxfId="399" priority="845">
      <formula>WEEKDAY(BA$67)=1</formula>
    </cfRule>
  </conditionalFormatting>
  <conditionalFormatting sqref="BA77:BG78">
    <cfRule type="expression" dxfId="398" priority="353">
      <formula>WEEKDAY(BA$11)=7</formula>
    </cfRule>
    <cfRule type="expression" dxfId="397" priority="351">
      <formula>COUNTIFS(祝日,BA$11)=1</formula>
    </cfRule>
    <cfRule type="expression" dxfId="396" priority="352">
      <formula>WEEKDAY(BA$11)=1</formula>
    </cfRule>
  </conditionalFormatting>
  <conditionalFormatting sqref="BA83:BG90">
    <cfRule type="expression" dxfId="395" priority="2562">
      <formula>WEEKDAY(BA$81)=7</formula>
    </cfRule>
    <cfRule type="expression" dxfId="394" priority="2561">
      <formula>WEEKDAY(BA$81)=1</formula>
    </cfRule>
    <cfRule type="expression" dxfId="393" priority="2560">
      <formula>COUNTIFS(祝日,BA$81)=1</formula>
    </cfRule>
  </conditionalFormatting>
  <conditionalFormatting sqref="BA91:BG92">
    <cfRule type="expression" dxfId="392" priority="269">
      <formula>WEEKDAY(BA$11)=7</formula>
    </cfRule>
    <cfRule type="expression" dxfId="391" priority="268">
      <formula>WEEKDAY(BA$11)=1</formula>
    </cfRule>
    <cfRule type="expression" dxfId="390" priority="267">
      <formula>COUNTIFS(祝日,BA$11)=1</formula>
    </cfRule>
  </conditionalFormatting>
  <conditionalFormatting sqref="BA97:BG104">
    <cfRule type="expression" dxfId="389" priority="2559">
      <formula>WEEKDAY(BA$95)=7</formula>
    </cfRule>
    <cfRule type="expression" dxfId="388" priority="2558">
      <formula>WEEKDAY(BA$95)=1</formula>
    </cfRule>
    <cfRule type="expression" dxfId="387" priority="2557">
      <formula>COUNTIFS(祝日,BA$95)=1</formula>
    </cfRule>
  </conditionalFormatting>
  <conditionalFormatting sqref="BA105:BG106">
    <cfRule type="expression" dxfId="386" priority="185">
      <formula>WEEKDAY(BA$11)=7</formula>
    </cfRule>
    <cfRule type="expression" dxfId="385" priority="184">
      <formula>WEEKDAY(BA$11)=1</formula>
    </cfRule>
    <cfRule type="expression" dxfId="384" priority="183">
      <formula>COUNTIFS(祝日,BA$11)=1</formula>
    </cfRule>
  </conditionalFormatting>
  <conditionalFormatting sqref="BA111:BG118">
    <cfRule type="expression" dxfId="383" priority="2554">
      <formula>COUNTIFS(祝日,BA$109)=1</formula>
    </cfRule>
    <cfRule type="expression" dxfId="382" priority="2556">
      <formula>WEEKDAY(BA$109)=7</formula>
    </cfRule>
    <cfRule type="expression" dxfId="381" priority="2555">
      <formula>WEEKDAY(BA$109)=1</formula>
    </cfRule>
  </conditionalFormatting>
  <conditionalFormatting sqref="BA119:BG120">
    <cfRule type="expression" dxfId="380" priority="100">
      <formula>WEEKDAY(BA$11)=1</formula>
    </cfRule>
    <cfRule type="expression" dxfId="379" priority="99">
      <formula>COUNTIFS(祝日,BA$11)=1</formula>
    </cfRule>
    <cfRule type="expression" dxfId="378" priority="101">
      <formula>WEEKDAY(BA$11)=7</formula>
    </cfRule>
  </conditionalFormatting>
  <conditionalFormatting sqref="BI13:BJ13">
    <cfRule type="expression" dxfId="377" priority="1496">
      <formula>$C$28=""</formula>
    </cfRule>
  </conditionalFormatting>
  <conditionalFormatting sqref="BI19:BJ19">
    <cfRule type="cellIs" dxfId="376" priority="1497" operator="lessThan">
      <formula>0.285</formula>
    </cfRule>
  </conditionalFormatting>
  <conditionalFormatting sqref="BI20:BJ22">
    <cfRule type="expression" dxfId="375" priority="53">
      <formula>BI20="NG"</formula>
    </cfRule>
  </conditionalFormatting>
  <conditionalFormatting sqref="BI27:BJ27">
    <cfRule type="expression" dxfId="374" priority="1487">
      <formula>$C$28=""</formula>
    </cfRule>
  </conditionalFormatting>
  <conditionalFormatting sqref="BI33:BJ33">
    <cfRule type="cellIs" dxfId="373" priority="1495" operator="lessThan">
      <formula>0.285</formula>
    </cfRule>
  </conditionalFormatting>
  <conditionalFormatting sqref="BI34:BJ36">
    <cfRule type="expression" dxfId="372" priority="46">
      <formula>BI34="NG"</formula>
    </cfRule>
  </conditionalFormatting>
  <conditionalFormatting sqref="BI41:BJ41">
    <cfRule type="expression" dxfId="371" priority="1486">
      <formula>$C$28=""</formula>
    </cfRule>
  </conditionalFormatting>
  <conditionalFormatting sqref="BI47:BJ47">
    <cfRule type="cellIs" dxfId="370" priority="1494" operator="lessThan">
      <formula>0.285</formula>
    </cfRule>
  </conditionalFormatting>
  <conditionalFormatting sqref="BI48:BJ50">
    <cfRule type="expression" dxfId="369" priority="39">
      <formula>BI48="NG"</formula>
    </cfRule>
  </conditionalFormatting>
  <conditionalFormatting sqref="BI55:BJ55">
    <cfRule type="expression" dxfId="368" priority="1485">
      <formula>$C$28=""</formula>
    </cfRule>
  </conditionalFormatting>
  <conditionalFormatting sqref="BI61:BJ61">
    <cfRule type="cellIs" dxfId="367" priority="1492" operator="lessThan">
      <formula>0.285</formula>
    </cfRule>
  </conditionalFormatting>
  <conditionalFormatting sqref="BI62:BJ64">
    <cfRule type="expression" dxfId="366" priority="32">
      <formula>BI62="NG"</formula>
    </cfRule>
  </conditionalFormatting>
  <conditionalFormatting sqref="BI69:BJ69">
    <cfRule type="expression" dxfId="365" priority="1484">
      <formula>$C$28=""</formula>
    </cfRule>
  </conditionalFormatting>
  <conditionalFormatting sqref="BI75:BJ75">
    <cfRule type="cellIs" dxfId="364" priority="1491" operator="lessThan">
      <formula>0.285</formula>
    </cfRule>
  </conditionalFormatting>
  <conditionalFormatting sqref="BI76:BJ78">
    <cfRule type="expression" dxfId="363" priority="25">
      <formula>BI76="NG"</formula>
    </cfRule>
  </conditionalFormatting>
  <conditionalFormatting sqref="BI83:BJ83">
    <cfRule type="expression" dxfId="362" priority="1483">
      <formula>$C$28=""</formula>
    </cfRule>
  </conditionalFormatting>
  <conditionalFormatting sqref="BI89:BJ89">
    <cfRule type="cellIs" dxfId="361" priority="1490" operator="lessThan">
      <formula>0.285</formula>
    </cfRule>
  </conditionalFormatting>
  <conditionalFormatting sqref="BI90:BJ92">
    <cfRule type="expression" dxfId="360" priority="18">
      <formula>BI90="NG"</formula>
    </cfRule>
  </conditionalFormatting>
  <conditionalFormatting sqref="BI97:BJ97">
    <cfRule type="expression" dxfId="359" priority="1482">
      <formula>$C$28=""</formula>
    </cfRule>
  </conditionalFormatting>
  <conditionalFormatting sqref="BI103:BJ103">
    <cfRule type="cellIs" dxfId="358" priority="1489" operator="lessThan">
      <formula>0.285</formula>
    </cfRule>
  </conditionalFormatting>
  <conditionalFormatting sqref="BI104:BJ106">
    <cfRule type="expression" dxfId="357" priority="11">
      <formula>BI104="NG"</formula>
    </cfRule>
  </conditionalFormatting>
  <conditionalFormatting sqref="BI111:BJ111">
    <cfRule type="expression" dxfId="356" priority="1481">
      <formula>$C$28=""</formula>
    </cfRule>
  </conditionalFormatting>
  <conditionalFormatting sqref="BI117:BJ117">
    <cfRule type="cellIs" dxfId="355" priority="1488" operator="lessThan">
      <formula>0.285</formula>
    </cfRule>
  </conditionalFormatting>
  <conditionalFormatting sqref="BI118:BJ120">
    <cfRule type="expression" dxfId="354" priority="4">
      <formula>BI118="NG"</formula>
    </cfRule>
  </conditionalFormatting>
  <conditionalFormatting sqref="BM13:BS22">
    <cfRule type="expression" dxfId="353" priority="677">
      <formula>WEEKDAY(BM$11)=7</formula>
    </cfRule>
    <cfRule type="expression" dxfId="352" priority="676">
      <formula>WEEKDAY(BM$11)=1</formula>
    </cfRule>
    <cfRule type="expression" dxfId="351" priority="675">
      <formula>COUNTIFS(祝日,BM$11)=1</formula>
    </cfRule>
  </conditionalFormatting>
  <conditionalFormatting sqref="BM27:BS34">
    <cfRule type="expression" dxfId="350" priority="1619">
      <formula>COUNTIFS(祝日,BM$25)=1</formula>
    </cfRule>
    <cfRule type="expression" dxfId="349" priority="1620">
      <formula>WEEKDAY(BM$25)=1</formula>
    </cfRule>
    <cfRule type="expression" dxfId="348" priority="1621">
      <formula>WEEKDAY(BM$25)=7</formula>
    </cfRule>
  </conditionalFormatting>
  <conditionalFormatting sqref="BM35:BS36">
    <cfRule type="expression" dxfId="347" priority="593">
      <formula>WEEKDAY(BM$11)=7</formula>
    </cfRule>
    <cfRule type="expression" dxfId="346" priority="591">
      <formula>COUNTIFS(祝日,BM$11)=1</formula>
    </cfRule>
    <cfRule type="expression" dxfId="345" priority="592">
      <formula>WEEKDAY(BM$11)=1</formula>
    </cfRule>
  </conditionalFormatting>
  <conditionalFormatting sqref="BM41:BS48">
    <cfRule type="expression" dxfId="344" priority="2545">
      <formula>COUNTIFS(祝日,BM$39)=1</formula>
    </cfRule>
    <cfRule type="expression" dxfId="343" priority="2546">
      <formula>WEEKDAY(BM$39)=1</formula>
    </cfRule>
    <cfRule type="expression" dxfId="342" priority="2547">
      <formula>WEEKDAY(BM$39)=7</formula>
    </cfRule>
  </conditionalFormatting>
  <conditionalFormatting sqref="BM49:BS50">
    <cfRule type="expression" dxfId="341" priority="507">
      <formula>COUNTIFS(祝日,BM$11)=1</formula>
    </cfRule>
    <cfRule type="expression" dxfId="340" priority="509">
      <formula>WEEKDAY(BM$11)=7</formula>
    </cfRule>
    <cfRule type="expression" dxfId="339" priority="508">
      <formula>WEEKDAY(BM$11)=1</formula>
    </cfRule>
  </conditionalFormatting>
  <conditionalFormatting sqref="BM55:BS62">
    <cfRule type="expression" dxfId="338" priority="882">
      <formula>WEEKDAY(BM$53)=7</formula>
    </cfRule>
    <cfRule type="expression" dxfId="337" priority="881">
      <formula>WEEKDAY(BM$53)=1</formula>
    </cfRule>
    <cfRule type="expression" dxfId="336" priority="880">
      <formula>COUNTIFS(祝日,BM$53)=1</formula>
    </cfRule>
  </conditionalFormatting>
  <conditionalFormatting sqref="BM63:BS64">
    <cfRule type="expression" dxfId="335" priority="425">
      <formula>WEEKDAY(BM$11)=7</formula>
    </cfRule>
    <cfRule type="expression" dxfId="334" priority="424">
      <formula>WEEKDAY(BM$11)=1</formula>
    </cfRule>
    <cfRule type="expression" dxfId="333" priority="423">
      <formula>COUNTIFS(祝日,BM$11)=1</formula>
    </cfRule>
  </conditionalFormatting>
  <conditionalFormatting sqref="BM69:BS76">
    <cfRule type="expression" dxfId="332" priority="840">
      <formula>WEEKDAY(BM$67)=7</formula>
    </cfRule>
    <cfRule type="expression" dxfId="331" priority="838">
      <formula>COUNTIFS(祝日,BM$67)=1</formula>
    </cfRule>
    <cfRule type="expression" dxfId="330" priority="839">
      <formula>WEEKDAY(BM$67)=1</formula>
    </cfRule>
  </conditionalFormatting>
  <conditionalFormatting sqref="BM77:BS78">
    <cfRule type="expression" dxfId="329" priority="340">
      <formula>WEEKDAY(BM$11)=1</formula>
    </cfRule>
    <cfRule type="expression" dxfId="328" priority="339">
      <formula>COUNTIFS(祝日,BM$11)=1</formula>
    </cfRule>
    <cfRule type="expression" dxfId="327" priority="341">
      <formula>WEEKDAY(BM$11)=7</formula>
    </cfRule>
  </conditionalFormatting>
  <conditionalFormatting sqref="BM83:BS90">
    <cfRule type="expression" dxfId="326" priority="2537">
      <formula>WEEKDAY(BM$81)=1</formula>
    </cfRule>
    <cfRule type="expression" dxfId="325" priority="2536">
      <formula>COUNTIFS(祝日,BM$81)=1</formula>
    </cfRule>
    <cfRule type="expression" dxfId="324" priority="2538">
      <formula>WEEKDAY(BM$81)=7</formula>
    </cfRule>
  </conditionalFormatting>
  <conditionalFormatting sqref="BM91:BS92">
    <cfRule type="expression" dxfId="323" priority="255">
      <formula>COUNTIFS(祝日,BM$11)=1</formula>
    </cfRule>
    <cfRule type="expression" dxfId="322" priority="257">
      <formula>WEEKDAY(BM$11)=7</formula>
    </cfRule>
    <cfRule type="expression" dxfId="321" priority="256">
      <formula>WEEKDAY(BM$11)=1</formula>
    </cfRule>
  </conditionalFormatting>
  <conditionalFormatting sqref="BM97:BS104">
    <cfRule type="expression" dxfId="320" priority="2534">
      <formula>WEEKDAY(BM$95)=1</formula>
    </cfRule>
    <cfRule type="expression" dxfId="319" priority="2535">
      <formula>WEEKDAY(BM$95)=7</formula>
    </cfRule>
    <cfRule type="expression" dxfId="318" priority="2533">
      <formula>COUNTIFS(祝日,BM$95)=1</formula>
    </cfRule>
  </conditionalFormatting>
  <conditionalFormatting sqref="BM105:BS106">
    <cfRule type="expression" dxfId="317" priority="172">
      <formula>WEEKDAY(BM$11)=1</formula>
    </cfRule>
    <cfRule type="expression" dxfId="316" priority="173">
      <formula>WEEKDAY(BM$11)=7</formula>
    </cfRule>
    <cfRule type="expression" dxfId="315" priority="171">
      <formula>COUNTIFS(祝日,BM$11)=1</formula>
    </cfRule>
  </conditionalFormatting>
  <conditionalFormatting sqref="BM111:BS118">
    <cfRule type="expression" dxfId="314" priority="2532">
      <formula>WEEKDAY(BM$109)=7</formula>
    </cfRule>
    <cfRule type="expression" dxfId="313" priority="2531">
      <formula>WEEKDAY(BM$109)=1</formula>
    </cfRule>
    <cfRule type="expression" dxfId="312" priority="2530">
      <formula>COUNTIFS(祝日,BM$109)=1</formula>
    </cfRule>
  </conditionalFormatting>
  <conditionalFormatting sqref="BM119:BS120">
    <cfRule type="expression" dxfId="311" priority="88">
      <formula>WEEKDAY(BM$11)=1</formula>
    </cfRule>
    <cfRule type="expression" dxfId="310" priority="87">
      <formula>COUNTIFS(祝日,BM$11)=1</formula>
    </cfRule>
    <cfRule type="expression" dxfId="309" priority="89">
      <formula>WEEKDAY(BM$11)=7</formula>
    </cfRule>
  </conditionalFormatting>
  <conditionalFormatting sqref="BU13:BV13">
    <cfRule type="expression" dxfId="308" priority="1466">
      <formula>$C$28=""</formula>
    </cfRule>
  </conditionalFormatting>
  <conditionalFormatting sqref="BU19:BV19">
    <cfRule type="cellIs" dxfId="307" priority="1467" operator="lessThan">
      <formula>0.285</formula>
    </cfRule>
  </conditionalFormatting>
  <conditionalFormatting sqref="BU20:BV22">
    <cfRule type="expression" dxfId="306" priority="52">
      <formula>BU20="NG"</formula>
    </cfRule>
  </conditionalFormatting>
  <conditionalFormatting sqref="BU27:BV27">
    <cfRule type="expression" dxfId="305" priority="1457">
      <formula>$C$28=""</formula>
    </cfRule>
  </conditionalFormatting>
  <conditionalFormatting sqref="BU33:BV33">
    <cfRule type="cellIs" dxfId="304" priority="1465" operator="lessThan">
      <formula>0.285</formula>
    </cfRule>
  </conditionalFormatting>
  <conditionalFormatting sqref="BU34:BV36">
    <cfRule type="expression" dxfId="303" priority="45">
      <formula>BU34="NG"</formula>
    </cfRule>
  </conditionalFormatting>
  <conditionalFormatting sqref="BU41:BV41">
    <cfRule type="expression" dxfId="302" priority="1456">
      <formula>$C$28=""</formula>
    </cfRule>
  </conditionalFormatting>
  <conditionalFormatting sqref="BU47:BV47">
    <cfRule type="cellIs" dxfId="301" priority="1464" operator="lessThan">
      <formula>0.285</formula>
    </cfRule>
  </conditionalFormatting>
  <conditionalFormatting sqref="BU48:BV50">
    <cfRule type="expression" dxfId="300" priority="38">
      <formula>BU48="NG"</formula>
    </cfRule>
  </conditionalFormatting>
  <conditionalFormatting sqref="BU55:BV55">
    <cfRule type="expression" dxfId="299" priority="1455">
      <formula>$C$28=""</formula>
    </cfRule>
  </conditionalFormatting>
  <conditionalFormatting sqref="BU61:BV61">
    <cfRule type="cellIs" dxfId="298" priority="1462" operator="lessThan">
      <formula>0.285</formula>
    </cfRule>
  </conditionalFormatting>
  <conditionalFormatting sqref="BU62:BV64">
    <cfRule type="expression" dxfId="297" priority="31">
      <formula>BU62="NG"</formula>
    </cfRule>
  </conditionalFormatting>
  <conditionalFormatting sqref="BU69:BV69">
    <cfRule type="expression" dxfId="296" priority="1454">
      <formula>$C$28=""</formula>
    </cfRule>
  </conditionalFormatting>
  <conditionalFormatting sqref="BU75:BV75">
    <cfRule type="cellIs" dxfId="295" priority="1461" operator="lessThan">
      <formula>0.285</formula>
    </cfRule>
  </conditionalFormatting>
  <conditionalFormatting sqref="BU76:BV78">
    <cfRule type="expression" dxfId="294" priority="24">
      <formula>BU76="NG"</formula>
    </cfRule>
  </conditionalFormatting>
  <conditionalFormatting sqref="BU83:BV83">
    <cfRule type="expression" dxfId="293" priority="1453">
      <formula>$C$28=""</formula>
    </cfRule>
  </conditionalFormatting>
  <conditionalFormatting sqref="BU89:BV89">
    <cfRule type="cellIs" dxfId="292" priority="1460" operator="lessThan">
      <formula>0.285</formula>
    </cfRule>
  </conditionalFormatting>
  <conditionalFormatting sqref="BU90:BV92">
    <cfRule type="expression" dxfId="291" priority="17">
      <formula>BU90="NG"</formula>
    </cfRule>
  </conditionalFormatting>
  <conditionalFormatting sqref="BU97:BV97">
    <cfRule type="expression" dxfId="290" priority="1452">
      <formula>$C$28=""</formula>
    </cfRule>
  </conditionalFormatting>
  <conditionalFormatting sqref="BU103:BV103">
    <cfRule type="cellIs" dxfId="289" priority="1459" operator="lessThan">
      <formula>0.285</formula>
    </cfRule>
  </conditionalFormatting>
  <conditionalFormatting sqref="BU104:BV106">
    <cfRule type="expression" dxfId="288" priority="10">
      <formula>BU104="NG"</formula>
    </cfRule>
  </conditionalFormatting>
  <conditionalFormatting sqref="BU111:BV111">
    <cfRule type="expression" dxfId="287" priority="1451">
      <formula>$C$28=""</formula>
    </cfRule>
  </conditionalFormatting>
  <conditionalFormatting sqref="BU117:BV117">
    <cfRule type="cellIs" dxfId="286" priority="1458" operator="lessThan">
      <formula>0.285</formula>
    </cfRule>
  </conditionalFormatting>
  <conditionalFormatting sqref="BU118:BV120">
    <cfRule type="expression" dxfId="285" priority="3">
      <formula>BU118="NG"</formula>
    </cfRule>
  </conditionalFormatting>
  <conditionalFormatting sqref="BZ13:CF22">
    <cfRule type="expression" dxfId="284" priority="663">
      <formula>COUNTIFS(祝日,BZ$11)=1</formula>
    </cfRule>
    <cfRule type="expression" dxfId="283" priority="664">
      <formula>WEEKDAY(BZ$11)=1</formula>
    </cfRule>
    <cfRule type="expression" dxfId="282" priority="665">
      <formula>WEEKDAY(BZ$11)=7</formula>
    </cfRule>
  </conditionalFormatting>
  <conditionalFormatting sqref="BZ27:CF34">
    <cfRule type="expression" dxfId="281" priority="1012">
      <formula>WEEKDAY(BZ$25)=7</formula>
    </cfRule>
    <cfRule type="expression" dxfId="280" priority="1010">
      <formula>COUNTIFS(祝日,BZ$25)=1</formula>
    </cfRule>
    <cfRule type="expression" dxfId="279" priority="1011">
      <formula>WEEKDAY(BZ$25)=1</formula>
    </cfRule>
  </conditionalFormatting>
  <conditionalFormatting sqref="BZ35:CF36">
    <cfRule type="expression" dxfId="278" priority="580">
      <formula>WEEKDAY(BZ$11)=1</formula>
    </cfRule>
    <cfRule type="expression" dxfId="277" priority="579">
      <formula>COUNTIFS(祝日,BZ$11)=1</formula>
    </cfRule>
    <cfRule type="expression" dxfId="276" priority="581">
      <formula>WEEKDAY(BZ$11)=7</formula>
    </cfRule>
  </conditionalFormatting>
  <conditionalFormatting sqref="BZ41:CF48">
    <cfRule type="expression" dxfId="275" priority="1255">
      <formula>WEEKDAY(BZ$39)=7</formula>
    </cfRule>
    <cfRule type="expression" dxfId="274" priority="1254">
      <formula>WEEKDAY(BZ$39)=1</formula>
    </cfRule>
    <cfRule type="expression" dxfId="273" priority="1253">
      <formula>COUNTIFS(祝日,BZ$39)=1</formula>
    </cfRule>
  </conditionalFormatting>
  <conditionalFormatting sqref="BZ49:CF50">
    <cfRule type="expression" dxfId="272" priority="495">
      <formula>COUNTIFS(祝日,BZ$11)=1</formula>
    </cfRule>
    <cfRule type="expression" dxfId="271" priority="496">
      <formula>WEEKDAY(BZ$11)=1</formula>
    </cfRule>
    <cfRule type="expression" dxfId="270" priority="497">
      <formula>WEEKDAY(BZ$11)=7</formula>
    </cfRule>
  </conditionalFormatting>
  <conditionalFormatting sqref="BZ55:CF62">
    <cfRule type="expression" dxfId="269" priority="874">
      <formula>COUNTIFS(祝日,BZ$53)=1</formula>
    </cfRule>
    <cfRule type="expression" dxfId="268" priority="875">
      <formula>WEEKDAY(BZ$53)=1</formula>
    </cfRule>
    <cfRule type="expression" dxfId="267" priority="876">
      <formula>WEEKDAY(BZ$53)=7</formula>
    </cfRule>
  </conditionalFormatting>
  <conditionalFormatting sqref="BZ63:CF64">
    <cfRule type="expression" dxfId="266" priority="413">
      <formula>WEEKDAY(BZ$11)=7</formula>
    </cfRule>
    <cfRule type="expression" dxfId="265" priority="411">
      <formula>COUNTIFS(祝日,BZ$11)=1</formula>
    </cfRule>
    <cfRule type="expression" dxfId="264" priority="412">
      <formula>WEEKDAY(BZ$11)=1</formula>
    </cfRule>
  </conditionalFormatting>
  <conditionalFormatting sqref="BZ69:CF76">
    <cfRule type="expression" dxfId="263" priority="833">
      <formula>WEEKDAY(BZ$67)=1</formula>
    </cfRule>
    <cfRule type="expression" dxfId="262" priority="832">
      <formula>COUNTIFS(祝日,BZ$67)=1</formula>
    </cfRule>
    <cfRule type="expression" dxfId="261" priority="834">
      <formula>WEEKDAY(BZ$67)=7</formula>
    </cfRule>
  </conditionalFormatting>
  <conditionalFormatting sqref="BZ77:CF78">
    <cfRule type="expression" dxfId="260" priority="329">
      <formula>WEEKDAY(BZ$11)=7</formula>
    </cfRule>
    <cfRule type="expression" dxfId="259" priority="328">
      <formula>WEEKDAY(BZ$11)=1</formula>
    </cfRule>
    <cfRule type="expression" dxfId="258" priority="327">
      <formula>COUNTIFS(祝日,BZ$11)=1</formula>
    </cfRule>
  </conditionalFormatting>
  <conditionalFormatting sqref="BZ83:CF90">
    <cfRule type="expression" dxfId="257" priority="1246">
      <formula>WEEKDAY(BZ$81)=7</formula>
    </cfRule>
    <cfRule type="expression" dxfId="256" priority="1245">
      <formula>WEEKDAY(BZ$81)=1</formula>
    </cfRule>
    <cfRule type="expression" dxfId="255" priority="1244">
      <formula>COUNTIFS(祝日,BZ$81)=1</formula>
    </cfRule>
  </conditionalFormatting>
  <conditionalFormatting sqref="BZ91:CF92">
    <cfRule type="expression" dxfId="254" priority="245">
      <formula>WEEKDAY(BZ$11)=7</formula>
    </cfRule>
    <cfRule type="expression" dxfId="253" priority="243">
      <formula>COUNTIFS(祝日,BZ$11)=1</formula>
    </cfRule>
    <cfRule type="expression" dxfId="252" priority="244">
      <formula>WEEKDAY(BZ$11)=1</formula>
    </cfRule>
  </conditionalFormatting>
  <conditionalFormatting sqref="BZ97:CF104">
    <cfRule type="expression" dxfId="251" priority="1241">
      <formula>COUNTIFS(祝日,BZ$95)=1</formula>
    </cfRule>
    <cfRule type="expression" dxfId="250" priority="1242">
      <formula>WEEKDAY(BZ$95)=1</formula>
    </cfRule>
    <cfRule type="expression" dxfId="249" priority="1243">
      <formula>WEEKDAY(BZ$95)=7</formula>
    </cfRule>
  </conditionalFormatting>
  <conditionalFormatting sqref="BZ105:CF106">
    <cfRule type="expression" dxfId="248" priority="159">
      <formula>COUNTIFS(祝日,BZ$11)=1</formula>
    </cfRule>
    <cfRule type="expression" dxfId="247" priority="160">
      <formula>WEEKDAY(BZ$11)=1</formula>
    </cfRule>
    <cfRule type="expression" dxfId="246" priority="161">
      <formula>WEEKDAY(BZ$11)=7</formula>
    </cfRule>
  </conditionalFormatting>
  <conditionalFormatting sqref="BZ111:CF118">
    <cfRule type="expression" dxfId="245" priority="1238">
      <formula>COUNTIFS(祝日,BZ$109)=1</formula>
    </cfRule>
    <cfRule type="expression" dxfId="244" priority="1239">
      <formula>WEEKDAY(BZ$109)=1</formula>
    </cfRule>
    <cfRule type="expression" dxfId="243" priority="1240">
      <formula>WEEKDAY(BZ$109)=7</formula>
    </cfRule>
  </conditionalFormatting>
  <conditionalFormatting sqref="BZ119:CF120">
    <cfRule type="expression" dxfId="242" priority="77">
      <formula>WEEKDAY(BZ$11)=7</formula>
    </cfRule>
    <cfRule type="expression" dxfId="241" priority="75">
      <formula>COUNTIFS(祝日,BZ$11)=1</formula>
    </cfRule>
    <cfRule type="expression" dxfId="240" priority="76">
      <formula>WEEKDAY(BZ$11)=1</formula>
    </cfRule>
  </conditionalFormatting>
  <conditionalFormatting sqref="CH13:CI13">
    <cfRule type="expression" dxfId="239" priority="996">
      <formula>$C$28=""</formula>
    </cfRule>
  </conditionalFormatting>
  <conditionalFormatting sqref="CH19:CI19">
    <cfRule type="cellIs" dxfId="238" priority="997" operator="lessThan">
      <formula>0.285</formula>
    </cfRule>
  </conditionalFormatting>
  <conditionalFormatting sqref="CH20:CI22">
    <cfRule type="expression" dxfId="237" priority="51">
      <formula>CH20="NG"</formula>
    </cfRule>
  </conditionalFormatting>
  <conditionalFormatting sqref="CH27:CI27">
    <cfRule type="expression" dxfId="236" priority="987">
      <formula>$C$28=""</formula>
    </cfRule>
  </conditionalFormatting>
  <conditionalFormatting sqref="CH33:CI33">
    <cfRule type="cellIs" dxfId="235" priority="995" operator="lessThan">
      <formula>0.285</formula>
    </cfRule>
  </conditionalFormatting>
  <conditionalFormatting sqref="CH34:CI36">
    <cfRule type="expression" dxfId="234" priority="44">
      <formula>CH34="NG"</formula>
    </cfRule>
  </conditionalFormatting>
  <conditionalFormatting sqref="CH41:CI41">
    <cfRule type="expression" dxfId="233" priority="986">
      <formula>$C$28=""</formula>
    </cfRule>
  </conditionalFormatting>
  <conditionalFormatting sqref="CH47:CI47">
    <cfRule type="cellIs" dxfId="232" priority="994" operator="lessThan">
      <formula>0.285</formula>
    </cfRule>
  </conditionalFormatting>
  <conditionalFormatting sqref="CH48:CI50">
    <cfRule type="expression" dxfId="231" priority="37">
      <formula>CH48="NG"</formula>
    </cfRule>
  </conditionalFormatting>
  <conditionalFormatting sqref="CH55:CI55">
    <cfRule type="expression" dxfId="230" priority="985">
      <formula>$C$28=""</formula>
    </cfRule>
  </conditionalFormatting>
  <conditionalFormatting sqref="CH61:CI61">
    <cfRule type="cellIs" dxfId="229" priority="992" operator="lessThan">
      <formula>0.285</formula>
    </cfRule>
  </conditionalFormatting>
  <conditionalFormatting sqref="CH62:CI64">
    <cfRule type="expression" dxfId="228" priority="30">
      <formula>CH62="NG"</formula>
    </cfRule>
  </conditionalFormatting>
  <conditionalFormatting sqref="CH69:CI69">
    <cfRule type="expression" dxfId="227" priority="984">
      <formula>$C$28=""</formula>
    </cfRule>
  </conditionalFormatting>
  <conditionalFormatting sqref="CH75:CI75">
    <cfRule type="cellIs" dxfId="226" priority="991" operator="lessThan">
      <formula>0.285</formula>
    </cfRule>
  </conditionalFormatting>
  <conditionalFormatting sqref="CH76:CI78">
    <cfRule type="expression" dxfId="225" priority="23">
      <formula>CH76="NG"</formula>
    </cfRule>
  </conditionalFormatting>
  <conditionalFormatting sqref="CH83:CI83">
    <cfRule type="expression" dxfId="224" priority="983">
      <formula>$C$28=""</formula>
    </cfRule>
  </conditionalFormatting>
  <conditionalFormatting sqref="CH89:CI89">
    <cfRule type="cellIs" dxfId="223" priority="990" operator="lessThan">
      <formula>0.285</formula>
    </cfRule>
  </conditionalFormatting>
  <conditionalFormatting sqref="CH90:CI92">
    <cfRule type="expression" dxfId="222" priority="16">
      <formula>CH90="NG"</formula>
    </cfRule>
  </conditionalFormatting>
  <conditionalFormatting sqref="CH97:CI97">
    <cfRule type="expression" dxfId="221" priority="982">
      <formula>$C$28=""</formula>
    </cfRule>
  </conditionalFormatting>
  <conditionalFormatting sqref="CH103:CI103">
    <cfRule type="cellIs" dxfId="220" priority="989" operator="lessThan">
      <formula>0.285</formula>
    </cfRule>
  </conditionalFormatting>
  <conditionalFormatting sqref="CH104:CI106">
    <cfRule type="expression" dxfId="219" priority="9">
      <formula>CH104="NG"</formula>
    </cfRule>
  </conditionalFormatting>
  <conditionalFormatting sqref="CH111:CI111">
    <cfRule type="expression" dxfId="218" priority="981">
      <formula>$C$28=""</formula>
    </cfRule>
  </conditionalFormatting>
  <conditionalFormatting sqref="CH117:CI117">
    <cfRule type="cellIs" dxfId="217" priority="988" operator="lessThan">
      <formula>0.285</formula>
    </cfRule>
  </conditionalFormatting>
  <conditionalFormatting sqref="CH118:CI120">
    <cfRule type="expression" dxfId="216" priority="2">
      <formula>CH118="NG"</formula>
    </cfRule>
  </conditionalFormatting>
  <conditionalFormatting sqref="CL13:CR22">
    <cfRule type="expression" dxfId="215" priority="652">
      <formula>WEEKDAY(CL$11)=1</formula>
    </cfRule>
    <cfRule type="expression" dxfId="214" priority="653">
      <formula>WEEKDAY(CL$11)=7</formula>
    </cfRule>
    <cfRule type="expression" dxfId="213" priority="651">
      <formula>COUNTIFS(祝日,CL$11)=1</formula>
    </cfRule>
  </conditionalFormatting>
  <conditionalFormatting sqref="CL27:CR34">
    <cfRule type="expression" dxfId="212" priority="999">
      <formula>WEEKDAY(CL$25)=1</formula>
    </cfRule>
    <cfRule type="expression" dxfId="211" priority="1000">
      <formula>WEEKDAY(CL$25)=7</formula>
    </cfRule>
    <cfRule type="expression" dxfId="210" priority="998">
      <formula>COUNTIFS(祝日,CL$25)=1</formula>
    </cfRule>
  </conditionalFormatting>
  <conditionalFormatting sqref="CL35:CR36">
    <cfRule type="expression" dxfId="209" priority="567">
      <formula>COUNTIFS(祝日,CL$11)=1</formula>
    </cfRule>
    <cfRule type="expression" dxfId="208" priority="568">
      <formula>WEEKDAY(CL$11)=1</formula>
    </cfRule>
    <cfRule type="expression" dxfId="207" priority="569">
      <formula>WEEKDAY(CL$11)=7</formula>
    </cfRule>
  </conditionalFormatting>
  <conditionalFormatting sqref="CL41:CR48">
    <cfRule type="expression" dxfId="206" priority="1235">
      <formula>COUNTIFS(祝日,CL$39)=1</formula>
    </cfRule>
    <cfRule type="expression" dxfId="205" priority="1236">
      <formula>WEEKDAY(CL$39)=1</formula>
    </cfRule>
    <cfRule type="expression" dxfId="204" priority="1237">
      <formula>WEEKDAY(CL$39)=7</formula>
    </cfRule>
  </conditionalFormatting>
  <conditionalFormatting sqref="CL49:CR50">
    <cfRule type="expression" dxfId="203" priority="483">
      <formula>COUNTIFS(祝日,CL$11)=1</formula>
    </cfRule>
    <cfRule type="expression" dxfId="202" priority="484">
      <formula>WEEKDAY(CL$11)=1</formula>
    </cfRule>
    <cfRule type="expression" dxfId="201" priority="485">
      <formula>WEEKDAY(CL$11)=7</formula>
    </cfRule>
  </conditionalFormatting>
  <conditionalFormatting sqref="CL55:CR62">
    <cfRule type="expression" dxfId="200" priority="870">
      <formula>WEEKDAY(CL$53)=7</formula>
    </cfRule>
    <cfRule type="expression" dxfId="199" priority="868">
      <formula>COUNTIFS(祝日,CL$53)=1</formula>
    </cfRule>
    <cfRule type="expression" dxfId="198" priority="869">
      <formula>WEEKDAY(CL$53)=1</formula>
    </cfRule>
  </conditionalFormatting>
  <conditionalFormatting sqref="CL63:CR64">
    <cfRule type="expression" dxfId="197" priority="401">
      <formula>WEEKDAY(CL$11)=7</formula>
    </cfRule>
    <cfRule type="expression" dxfId="196" priority="400">
      <formula>WEEKDAY(CL$11)=1</formula>
    </cfRule>
    <cfRule type="expression" dxfId="195" priority="399">
      <formula>COUNTIFS(祝日,CL$11)=1</formula>
    </cfRule>
  </conditionalFormatting>
  <conditionalFormatting sqref="CL69:CR76">
    <cfRule type="expression" dxfId="194" priority="826">
      <formula>COUNTIFS(祝日,CL$67)=1</formula>
    </cfRule>
    <cfRule type="expression" dxfId="193" priority="828">
      <formula>WEEKDAY(CL$67)=7</formula>
    </cfRule>
    <cfRule type="expression" dxfId="192" priority="827">
      <formula>WEEKDAY(CL$67)=1</formula>
    </cfRule>
  </conditionalFormatting>
  <conditionalFormatting sqref="CL77:CR78">
    <cfRule type="expression" dxfId="191" priority="315">
      <formula>COUNTIFS(祝日,CL$11)=1</formula>
    </cfRule>
    <cfRule type="expression" dxfId="190" priority="317">
      <formula>WEEKDAY(CL$11)=7</formula>
    </cfRule>
    <cfRule type="expression" dxfId="189" priority="316">
      <formula>WEEKDAY(CL$11)=1</formula>
    </cfRule>
  </conditionalFormatting>
  <conditionalFormatting sqref="CL83:CR90">
    <cfRule type="expression" dxfId="188" priority="1228">
      <formula>WEEKDAY(CL$81)=7</formula>
    </cfRule>
    <cfRule type="expression" dxfId="187" priority="1227">
      <formula>WEEKDAY(CL$81)=1</formula>
    </cfRule>
    <cfRule type="expression" dxfId="186" priority="1226">
      <formula>COUNTIFS(祝日,CL$81)=1</formula>
    </cfRule>
  </conditionalFormatting>
  <conditionalFormatting sqref="CL91:CR92">
    <cfRule type="expression" dxfId="185" priority="232">
      <formula>WEEKDAY(CL$11)=1</formula>
    </cfRule>
    <cfRule type="expression" dxfId="184" priority="231">
      <formula>COUNTIFS(祝日,CL$11)=1</formula>
    </cfRule>
    <cfRule type="expression" dxfId="183" priority="233">
      <formula>WEEKDAY(CL$11)=7</formula>
    </cfRule>
  </conditionalFormatting>
  <conditionalFormatting sqref="CL97:CR104">
    <cfRule type="expression" dxfId="182" priority="1223">
      <formula>COUNTIFS(祝日,CL$95)=1</formula>
    </cfRule>
    <cfRule type="expression" dxfId="181" priority="1224">
      <formula>WEEKDAY(CL$95)=1</formula>
    </cfRule>
    <cfRule type="expression" dxfId="180" priority="1225">
      <formula>WEEKDAY(CL$95)=7</formula>
    </cfRule>
  </conditionalFormatting>
  <conditionalFormatting sqref="CL105:CR106">
    <cfRule type="expression" dxfId="179" priority="149">
      <formula>WEEKDAY(CL$11)=7</formula>
    </cfRule>
    <cfRule type="expression" dxfId="178" priority="148">
      <formula>WEEKDAY(CL$11)=1</formula>
    </cfRule>
    <cfRule type="expression" dxfId="177" priority="147">
      <formula>COUNTIFS(祝日,CL$11)=1</formula>
    </cfRule>
  </conditionalFormatting>
  <conditionalFormatting sqref="CL111:CR118">
    <cfRule type="expression" dxfId="176" priority="1222">
      <formula>WEEKDAY(CL$109)=7</formula>
    </cfRule>
    <cfRule type="expression" dxfId="175" priority="1221">
      <formula>WEEKDAY(CL$109)=1</formula>
    </cfRule>
    <cfRule type="expression" dxfId="174" priority="1220">
      <formula>COUNTIFS(祝日,CL$109)=1</formula>
    </cfRule>
  </conditionalFormatting>
  <conditionalFormatting sqref="CL119:CR120">
    <cfRule type="expression" dxfId="173" priority="65">
      <formula>WEEKDAY(CL$11)=7</formula>
    </cfRule>
    <cfRule type="expression" dxfId="172" priority="64">
      <formula>WEEKDAY(CL$11)=1</formula>
    </cfRule>
    <cfRule type="expression" dxfId="171" priority="63">
      <formula>COUNTIFS(祝日,CL$11)=1</formula>
    </cfRule>
  </conditionalFormatting>
  <conditionalFormatting sqref="CT13:CU13">
    <cfRule type="expression" dxfId="170" priority="966">
      <formula>$C$28=""</formula>
    </cfRule>
  </conditionalFormatting>
  <conditionalFormatting sqref="CT19:CU19">
    <cfRule type="cellIs" dxfId="169" priority="967" operator="lessThan">
      <formula>0.285</formula>
    </cfRule>
  </conditionalFormatting>
  <conditionalFormatting sqref="CT20:CU22">
    <cfRule type="expression" dxfId="168" priority="50">
      <formula>CT20="NG"</formula>
    </cfRule>
  </conditionalFormatting>
  <conditionalFormatting sqref="CT27:CU27">
    <cfRule type="expression" dxfId="167" priority="957">
      <formula>$C$28=""</formula>
    </cfRule>
  </conditionalFormatting>
  <conditionalFormatting sqref="CT33:CU33">
    <cfRule type="cellIs" dxfId="166" priority="965" operator="lessThan">
      <formula>0.285</formula>
    </cfRule>
  </conditionalFormatting>
  <conditionalFormatting sqref="CT34:CU36">
    <cfRule type="expression" dxfId="165" priority="43">
      <formula>CT34="NG"</formula>
    </cfRule>
  </conditionalFormatting>
  <conditionalFormatting sqref="CT41:CU41">
    <cfRule type="expression" dxfId="164" priority="956">
      <formula>$C$28=""</formula>
    </cfRule>
  </conditionalFormatting>
  <conditionalFormatting sqref="CT47:CU47">
    <cfRule type="cellIs" dxfId="163" priority="964" operator="lessThan">
      <formula>0.285</formula>
    </cfRule>
  </conditionalFormatting>
  <conditionalFormatting sqref="CT48:CU50">
    <cfRule type="expression" dxfId="162" priority="36">
      <formula>CT48="NG"</formula>
    </cfRule>
  </conditionalFormatting>
  <conditionalFormatting sqref="CT55:CU55">
    <cfRule type="expression" dxfId="161" priority="955">
      <formula>$C$28=""</formula>
    </cfRule>
  </conditionalFormatting>
  <conditionalFormatting sqref="CT61:CU61">
    <cfRule type="cellIs" dxfId="160" priority="962" operator="lessThan">
      <formula>0.285</formula>
    </cfRule>
  </conditionalFormatting>
  <conditionalFormatting sqref="CT62:CU64">
    <cfRule type="expression" dxfId="159" priority="29">
      <formula>CT62="NG"</formula>
    </cfRule>
  </conditionalFormatting>
  <conditionalFormatting sqref="CT69:CU69">
    <cfRule type="expression" dxfId="158" priority="954">
      <formula>$C$28=""</formula>
    </cfRule>
  </conditionalFormatting>
  <conditionalFormatting sqref="CT75:CU75">
    <cfRule type="cellIs" dxfId="157" priority="961" operator="lessThan">
      <formula>0.285</formula>
    </cfRule>
  </conditionalFormatting>
  <conditionalFormatting sqref="CT76:CU78">
    <cfRule type="expression" dxfId="156" priority="22">
      <formula>CT76="NG"</formula>
    </cfRule>
  </conditionalFormatting>
  <conditionalFormatting sqref="CT83:CU83">
    <cfRule type="expression" dxfId="155" priority="953">
      <formula>$C$28=""</formula>
    </cfRule>
  </conditionalFormatting>
  <conditionalFormatting sqref="CT89:CU89">
    <cfRule type="cellIs" dxfId="154" priority="960" operator="lessThan">
      <formula>0.285</formula>
    </cfRule>
  </conditionalFormatting>
  <conditionalFormatting sqref="CT90:CU92">
    <cfRule type="expression" dxfId="153" priority="15">
      <formula>CT90="NG"</formula>
    </cfRule>
  </conditionalFormatting>
  <conditionalFormatting sqref="CT97:CU97">
    <cfRule type="expression" dxfId="152" priority="952">
      <formula>$C$28=""</formula>
    </cfRule>
  </conditionalFormatting>
  <conditionalFormatting sqref="CT103:CU103">
    <cfRule type="cellIs" dxfId="151" priority="959" operator="lessThan">
      <formula>0.285</formula>
    </cfRule>
  </conditionalFormatting>
  <conditionalFormatting sqref="CT104:CU106">
    <cfRule type="expression" dxfId="150" priority="8">
      <formula>CT104="NG"</formula>
    </cfRule>
  </conditionalFormatting>
  <conditionalFormatting sqref="CT111:CU111">
    <cfRule type="expression" dxfId="149" priority="951">
      <formula>$C$28=""</formula>
    </cfRule>
  </conditionalFormatting>
  <conditionalFormatting sqref="CT117:CU117">
    <cfRule type="cellIs" dxfId="148" priority="958" operator="lessThan">
      <formula>0.285</formula>
    </cfRule>
  </conditionalFormatting>
  <conditionalFormatting sqref="CT118:CU120">
    <cfRule type="expression" dxfId="147" priority="1">
      <formula>CT118="NG"</formula>
    </cfRule>
  </conditionalFormatting>
  <dataValidations count="7">
    <dataValidation type="list" allowBlank="1" showInputMessage="1" showErrorMessage="1" sqref="AS90:AT90" xr:uid="{55909EDC-206D-4B09-8C5A-7CD5AC59B64D}">
      <formula1>INDIRECT(#REF!)</formula1>
    </dataValidation>
    <dataValidation type="list" allowBlank="1" showInputMessage="1" showErrorMessage="1" sqref="BM47:BS47 I19 AH19 CF19 BZ89:CF89 O47:U47 D19:G19 CL103:CR103 BM89:BS89 BZ47:CF47 BM103:BS103 O89:U89 BM117:BS117 O103:U103 BN19:BQ19 O117:U117 P19:S19 AC19:AF19 AT19 U19 AB47:AH47 AN47:AT47 CA19:CD19 BZ117:CF117 CR19 CM19:CP19 AB89:AH89 AN89:AT89 AB103:AH103 AN103:AT103 AB117:AH117 AN117:AT117 AO19:AR19 BS19 BA47:BG47 BZ103:CF103 CL117:CR117 BA89:BG89 BA103:BG103 BA117:BG117 BB19:BE19 BG19 CL47:CR47 CL89:CR89" xr:uid="{EEBFE805-AAD8-4E09-A745-F7AD8A7BC2AC}">
      <formula1>"　,－,休"</formula1>
    </dataValidation>
    <dataValidation type="list" allowBlank="1" showInputMessage="1" showErrorMessage="1" sqref="D20:G20 I20 BB20:BE20 AH20 O48:U48 AB48:AH48 CL48:CR48 CL104:CR104 BZ118:CF118 BZ104:CF104 O90:U90 AB90:AH90 O104:U104 AB104:AH104 O118:U118 AB118:AH118 BN20:BQ20 P20:S20 U20 BS20 AN48:AT48 BA48:BG48 CL90:CR90 CR20 BZ90:CF90 BZ48:CF48 AN90:AR90 BA90:BG90 AN104:AT104 BA104:BG104 AN118:AT118 BA118:BG118 AC20:AF20 BG20 BM48:BS48 CL118:CR118 CF20 BM90:BS90 BM104:BS104 BM118:BS118 AO20:AR20 AT20 CA20:CD20 CM20:CP20" xr:uid="{CD4CEDEF-2DB8-4C43-95B8-7F849DC8CE65}">
      <formula1>"　,－,休,雨休"</formula1>
    </dataValidation>
    <dataValidation type="list" allowBlank="1" showInputMessage="1" showErrorMessage="1" sqref="BM18 C18 C32:I32 C46:I46 C60:I60 C74:I74 C88:I88 C102:I102 C116:I116 E18:H18 P46:U46 BA74:BG74 CL60:CR60 P88:U88 P102:U102 P116:U116 AD18:AG18 AB32:AH32 AO46:AT46 AB60:AH60 AB74:AH74 AO88:AT88 AO102:AT102 AO116:AT116 Q18:T18 O32:U32 AC46:AH46 O60:U60 O74:U74 AC88:AH88 AC102:AH102 AC116:AH116 BC18:BF18 BA32:BG32 BN46:BS46 BZ18 BA60:BG60 BN88:BS88 BN102:BS102 BN116:BS116 AP18:AS18 AN32:AT32 BB46:BG46 AN60:AT60 AN74:AT74 BB88:BG88 BB102:BG102 BB116:BG116 BO18:BR18 BM32:BS32 O18 AB18 AN18 BA18 CL18 CB18:CE18 BZ32:CF32 CM46:CR46 BZ60:CF60 BZ74:CF74 CM88:CR88 CM102:CR102 CM116:CR116 CA46:CF46 BM60:BS60 BM74:BS74 CA88:CF88 CA102:CF102 CA116:CF116 CN18:CQ18 CL32:CR32 CL74:CR74" xr:uid="{31D648AC-BDC4-428F-B597-95DC2321C481}">
      <formula1>"　,夏休,冬休,中止"</formula1>
    </dataValidation>
    <dataValidation type="list" allowBlank="1" showInputMessage="1" showErrorMessage="1" sqref="AB102 AB116 BA88 AB88 BM46 BZ116 CL102 BZ46 BM88 BA46 O46 BZ88 CL88 O88 O102 O116 BM102 BA102 AN46 BZ102 CL46 AN88 AN102 AN116 BM116 BA116 AB46 CL116" xr:uid="{A1B8E6EE-B4CE-45B0-A062-3D408FACC794}">
      <formula1>"　,夏休,冬休,中止,"</formula1>
    </dataValidation>
    <dataValidation type="list" allowBlank="1" showInputMessage="1" showErrorMessage="1" sqref="H19:H20 C117:I118 C19:C20 C33:I34 C47:I48 C61:I62 C75:I76 C89:I90 C103:I104 T19:T20 O19:O20 AG19:AG20 AB19:AB20 AS19:AS20 AN19:AN20 BF19:BF20 BA19:BA20 BR19:BR20 BM19:BM20 AB33:AH34 AN33:AT34 BA33:BG34 BM33:BS34 O33:U34 CE19:CE20 BZ19:BZ20 CQ19:CQ20 CL19:CL20 BZ33:CF34 CL33:CR34 O61:U62 AB61:AH62 AN61:AT62 BA61:BG62 BM61:BS62 BZ61:CF62 CL61:CR62 O75:U76 AB75:AH76 AN75:AT76 BA75:BG76 BM75:BS76 BZ75:CF76 CL75:CR76" xr:uid="{C57A790B-A2BB-408D-A83B-C279B20ED55B}">
      <formula1>INDIRECT(C21)</formula1>
    </dataValidation>
    <dataValidation type="list" allowBlank="1" showInputMessage="1" showErrorMessage="1" sqref="I18 D18 U18 P18 AH18 AC18 AT18 AO18 BG18 BB18 BS18 BN18 CF18 CA18 CR18 CM18" xr:uid="{C10612E9-1A58-4004-8626-43FA7AB2735C}">
      <formula1>",夏休,冬休,中止"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headerFooter>
    <oddHeader>&amp;R&amp;"ＤＦ特太ゴシック体,標準"（別紙１）</oddHeader>
  </headerFooter>
  <colBreaks count="3" manualBreakCount="3">
    <brk id="25" max="1048575" man="1"/>
    <brk id="50" max="1048575" man="1"/>
    <brk id="7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7ED09-53A2-4A0D-89D2-37EE235CB657}">
  <dimension ref="B4:AK302"/>
  <sheetViews>
    <sheetView view="pageBreakPreview" zoomScale="145" zoomScaleNormal="100" zoomScaleSheetLayoutView="145" workbookViewId="0"/>
  </sheetViews>
  <sheetFormatPr defaultColWidth="9" defaultRowHeight="13.5" x14ac:dyDescent="0.15"/>
  <cols>
    <col min="1" max="1" width="3.625" style="9" customWidth="1"/>
    <col min="2" max="2" width="7.125" style="7" bestFit="1" customWidth="1"/>
    <col min="3" max="33" width="3.875" style="7" customWidth="1"/>
    <col min="34" max="34" width="11.125" style="9" customWidth="1"/>
    <col min="35" max="35" width="6.5" style="7" bestFit="1" customWidth="1"/>
    <col min="36" max="16384" width="9" style="9"/>
  </cols>
  <sheetData>
    <row r="4" spans="2:37" ht="19.5" thickBot="1" x14ac:dyDescent="0.2">
      <c r="B4" s="6" t="s">
        <v>74</v>
      </c>
      <c r="M4" s="8"/>
      <c r="AI4" s="10"/>
    </row>
    <row r="5" spans="2:37" ht="13.5" customHeight="1" x14ac:dyDescent="0.15">
      <c r="Q5" s="9"/>
      <c r="S5" s="11"/>
      <c r="T5" s="12"/>
      <c r="U5" s="130" t="s">
        <v>2</v>
      </c>
      <c r="V5" s="131"/>
      <c r="W5" s="130" t="s">
        <v>10</v>
      </c>
      <c r="X5" s="131"/>
      <c r="Y5" s="132" t="s">
        <v>13</v>
      </c>
      <c r="Z5" s="133"/>
      <c r="AB5" s="124" t="s">
        <v>51</v>
      </c>
      <c r="AC5" s="125"/>
      <c r="AD5" s="125"/>
      <c r="AE5" s="125"/>
      <c r="AF5" s="125"/>
      <c r="AG5" s="125" t="str">
        <f>_xlfn.IFS(AG7="達成","達成",Y7&gt;=0.285,"達成",Y7&lt;0.285,"未達成")</f>
        <v>未達成</v>
      </c>
      <c r="AH5" s="128"/>
      <c r="AI5" s="9"/>
    </row>
    <row r="6" spans="2:37" ht="13.5" customHeight="1" thickBot="1" x14ac:dyDescent="0.2">
      <c r="B6" s="83" t="s">
        <v>3</v>
      </c>
      <c r="C6" s="83"/>
      <c r="D6" s="83"/>
      <c r="E6" s="83"/>
      <c r="F6" s="7" t="s">
        <v>12</v>
      </c>
      <c r="G6" s="1" t="s">
        <v>50</v>
      </c>
      <c r="H6" s="1"/>
      <c r="I6" s="1"/>
      <c r="J6" s="1"/>
      <c r="K6" s="1"/>
      <c r="L6" s="1"/>
      <c r="M6" s="1"/>
      <c r="N6" s="1"/>
      <c r="O6" s="1"/>
      <c r="P6" s="1"/>
      <c r="R6" s="9"/>
      <c r="S6" s="134" t="s">
        <v>0</v>
      </c>
      <c r="T6" s="135"/>
      <c r="U6" s="136">
        <f>+AI15+AI29+AI43+AI57+AI71+AI85+AI99+AI113+AI127+AI141+AI155+AI169+AI183+AI197+AI211</f>
        <v>243</v>
      </c>
      <c r="V6" s="137"/>
      <c r="W6" s="138">
        <f>+AI16+AI30+AI44+AI58+AI72+AI86+AI100+AI114+AI128+AI142+AI156+AI170+AI184+AI198+AI212</f>
        <v>0</v>
      </c>
      <c r="X6" s="135"/>
      <c r="Y6" s="139">
        <f>ROUNDDOWN(W6/U6,3)</f>
        <v>0</v>
      </c>
      <c r="Z6" s="140"/>
      <c r="AB6" s="126"/>
      <c r="AC6" s="127"/>
      <c r="AD6" s="127"/>
      <c r="AE6" s="127"/>
      <c r="AF6" s="127"/>
      <c r="AG6" s="127"/>
      <c r="AH6" s="129"/>
      <c r="AI6" s="9"/>
      <c r="AJ6" s="13"/>
    </row>
    <row r="7" spans="2:37" ht="13.5" customHeight="1" thickBot="1" x14ac:dyDescent="0.2">
      <c r="B7" s="83" t="s">
        <v>11</v>
      </c>
      <c r="C7" s="83"/>
      <c r="D7" s="83"/>
      <c r="E7" s="83"/>
      <c r="F7" s="7" t="s">
        <v>12</v>
      </c>
      <c r="G7" s="84">
        <v>46235</v>
      </c>
      <c r="H7" s="85"/>
      <c r="I7" s="85"/>
      <c r="J7" s="86"/>
      <c r="R7" s="9"/>
      <c r="S7" s="141" t="s">
        <v>7</v>
      </c>
      <c r="T7" s="142"/>
      <c r="U7" s="143">
        <f>+U6</f>
        <v>243</v>
      </c>
      <c r="V7" s="144"/>
      <c r="W7" s="145">
        <f>+AI18+AI32+AI46+AI60+AI74+AI88+AI102+AI116+AI130+AI144+AI158+AI172+AI186+AI200+AI214</f>
        <v>0</v>
      </c>
      <c r="X7" s="142"/>
      <c r="Y7" s="122">
        <f>ROUNDDOWN(W7/U7,3)</f>
        <v>0</v>
      </c>
      <c r="Z7" s="123"/>
      <c r="AB7" s="124" t="s">
        <v>52</v>
      </c>
      <c r="AC7" s="125"/>
      <c r="AD7" s="125"/>
      <c r="AE7" s="125"/>
      <c r="AF7" s="125"/>
      <c r="AG7" s="125" t="str">
        <f>IF(COUNTIF(AI13:AI302,"NG")&gt;=1,"未達成","達成")</f>
        <v>未達成</v>
      </c>
      <c r="AH7" s="128"/>
      <c r="AI7" s="14"/>
      <c r="AK7" s="13"/>
    </row>
    <row r="8" spans="2:37" ht="13.5" customHeight="1" thickBot="1" x14ac:dyDescent="0.2">
      <c r="B8" s="90" t="s">
        <v>14</v>
      </c>
      <c r="C8" s="90"/>
      <c r="D8" s="90"/>
      <c r="E8" s="90"/>
      <c r="F8" s="7" t="s">
        <v>12</v>
      </c>
      <c r="G8" s="91">
        <v>46477</v>
      </c>
      <c r="H8" s="91"/>
      <c r="I8" s="91"/>
      <c r="J8" s="91"/>
      <c r="L8" s="92" t="s">
        <v>1</v>
      </c>
      <c r="M8" s="92"/>
      <c r="N8" s="92"/>
      <c r="O8" s="7" t="s">
        <v>12</v>
      </c>
      <c r="P8" s="83">
        <f>+G8-G7+1</f>
        <v>243</v>
      </c>
      <c r="Q8" s="93"/>
      <c r="R8" s="93"/>
      <c r="AA8" s="15"/>
      <c r="AB8" s="126"/>
      <c r="AC8" s="127"/>
      <c r="AD8" s="127"/>
      <c r="AE8" s="127"/>
      <c r="AF8" s="127"/>
      <c r="AG8" s="127"/>
      <c r="AH8" s="129"/>
      <c r="AI8" s="14"/>
      <c r="AK8" s="13"/>
    </row>
    <row r="9" spans="2:37" ht="18" customHeight="1" x14ac:dyDescent="0.15">
      <c r="B9" s="16"/>
      <c r="C9" s="16"/>
      <c r="D9" s="16"/>
      <c r="E9" s="16"/>
      <c r="G9" s="17"/>
      <c r="H9" s="17"/>
      <c r="I9" s="17"/>
      <c r="J9" s="17"/>
      <c r="K9" s="18"/>
      <c r="L9" s="19"/>
      <c r="M9" s="19"/>
      <c r="N9" s="19"/>
      <c r="P9" s="20"/>
      <c r="Q9" s="20"/>
      <c r="R9" s="20"/>
      <c r="AA9" s="15"/>
      <c r="AB9" s="21"/>
      <c r="AC9" s="21"/>
      <c r="AD9" s="21"/>
      <c r="AE9" s="21"/>
      <c r="AF9" s="21"/>
      <c r="AG9" s="21"/>
      <c r="AH9" s="21"/>
      <c r="AI9" s="14"/>
      <c r="AK9" s="13"/>
    </row>
    <row r="10" spans="2:37" ht="13.5" hidden="1" customHeight="1" x14ac:dyDescent="0.15">
      <c r="C10" s="9">
        <f>YEAR(G7)</f>
        <v>2026</v>
      </c>
      <c r="D10" s="9">
        <f>MONTH(G7)</f>
        <v>8</v>
      </c>
      <c r="E10" s="9"/>
      <c r="F10" s="22">
        <f>DATE(C10,D10,1)</f>
        <v>46235</v>
      </c>
    </row>
    <row r="11" spans="2:37" ht="13.5" customHeight="1" x14ac:dyDescent="0.15">
      <c r="B11" s="63" t="s">
        <v>49</v>
      </c>
      <c r="C11" s="99">
        <f>C12</f>
        <v>46235</v>
      </c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100"/>
    </row>
    <row r="12" spans="2:37" hidden="1" x14ac:dyDescent="0.15">
      <c r="B12" s="32"/>
      <c r="C12" s="23">
        <f>DATE($C10,$D10,1)</f>
        <v>46235</v>
      </c>
      <c r="D12" s="24">
        <f>C12+1</f>
        <v>46236</v>
      </c>
      <c r="E12" s="24">
        <f t="shared" ref="E12:AG12" si="0">D12+1</f>
        <v>46237</v>
      </c>
      <c r="F12" s="24">
        <f t="shared" si="0"/>
        <v>46238</v>
      </c>
      <c r="G12" s="24">
        <f t="shared" si="0"/>
        <v>46239</v>
      </c>
      <c r="H12" s="24">
        <f t="shared" si="0"/>
        <v>46240</v>
      </c>
      <c r="I12" s="24">
        <f t="shared" si="0"/>
        <v>46241</v>
      </c>
      <c r="J12" s="24">
        <f t="shared" si="0"/>
        <v>46242</v>
      </c>
      <c r="K12" s="24">
        <f t="shared" si="0"/>
        <v>46243</v>
      </c>
      <c r="L12" s="24">
        <f t="shared" si="0"/>
        <v>46244</v>
      </c>
      <c r="M12" s="24">
        <f t="shared" si="0"/>
        <v>46245</v>
      </c>
      <c r="N12" s="24">
        <f t="shared" si="0"/>
        <v>46246</v>
      </c>
      <c r="O12" s="24">
        <f t="shared" si="0"/>
        <v>46247</v>
      </c>
      <c r="P12" s="24">
        <f t="shared" si="0"/>
        <v>46248</v>
      </c>
      <c r="Q12" s="24">
        <f t="shared" si="0"/>
        <v>46249</v>
      </c>
      <c r="R12" s="24">
        <f t="shared" si="0"/>
        <v>46250</v>
      </c>
      <c r="S12" s="24">
        <f t="shared" si="0"/>
        <v>46251</v>
      </c>
      <c r="T12" s="24">
        <f t="shared" si="0"/>
        <v>46252</v>
      </c>
      <c r="U12" s="24">
        <f t="shared" si="0"/>
        <v>46253</v>
      </c>
      <c r="V12" s="24">
        <f t="shared" si="0"/>
        <v>46254</v>
      </c>
      <c r="W12" s="24">
        <f t="shared" si="0"/>
        <v>46255</v>
      </c>
      <c r="X12" s="24">
        <f t="shared" si="0"/>
        <v>46256</v>
      </c>
      <c r="Y12" s="24">
        <f t="shared" si="0"/>
        <v>46257</v>
      </c>
      <c r="Z12" s="24">
        <f t="shared" si="0"/>
        <v>46258</v>
      </c>
      <c r="AA12" s="24">
        <f t="shared" si="0"/>
        <v>46259</v>
      </c>
      <c r="AB12" s="24">
        <f t="shared" si="0"/>
        <v>46260</v>
      </c>
      <c r="AC12" s="24">
        <f t="shared" si="0"/>
        <v>46261</v>
      </c>
      <c r="AD12" s="24">
        <f t="shared" si="0"/>
        <v>46262</v>
      </c>
      <c r="AE12" s="24">
        <f t="shared" si="0"/>
        <v>46263</v>
      </c>
      <c r="AF12" s="24">
        <f t="shared" si="0"/>
        <v>46264</v>
      </c>
      <c r="AG12" s="24">
        <f t="shared" si="0"/>
        <v>46265</v>
      </c>
      <c r="AH12" s="25"/>
      <c r="AI12" s="26"/>
    </row>
    <row r="13" spans="2:37" x14ac:dyDescent="0.15">
      <c r="B13" s="32" t="s">
        <v>20</v>
      </c>
      <c r="C13" s="28">
        <f>IF(C12&gt;=G7,C12,"")</f>
        <v>46235</v>
      </c>
      <c r="D13" s="29">
        <f>IF(D12&lt;$G7,"",IF(C12=EOMONTH(DATE($C10,$D10,1),0),"",IF(C12="","",C12+1)))</f>
        <v>46236</v>
      </c>
      <c r="E13" s="29">
        <f t="shared" ref="E13:O13" si="1">IF(E12&lt;$G7,"",IF(D12=EOMONTH(DATE($C10,$D10,1),0),"",IF(D12="","",D12+1)))</f>
        <v>46237</v>
      </c>
      <c r="F13" s="29">
        <f t="shared" si="1"/>
        <v>46238</v>
      </c>
      <c r="G13" s="29">
        <f t="shared" si="1"/>
        <v>46239</v>
      </c>
      <c r="H13" s="29">
        <f t="shared" si="1"/>
        <v>46240</v>
      </c>
      <c r="I13" s="29">
        <f t="shared" si="1"/>
        <v>46241</v>
      </c>
      <c r="J13" s="29">
        <f t="shared" si="1"/>
        <v>46242</v>
      </c>
      <c r="K13" s="29">
        <f t="shared" si="1"/>
        <v>46243</v>
      </c>
      <c r="L13" s="29">
        <f>IF(L12&lt;$G7,"",IF(K12=EOMONTH(DATE($C10,$D10,1),0),"",IF(K12="","",K12+1)))</f>
        <v>46244</v>
      </c>
      <c r="M13" s="29">
        <f>IF(M12&lt;$G7,"",IF(L12=EOMONTH(DATE($C10,$D10,1),0),"",IF(L12="","",L12+1)))</f>
        <v>46245</v>
      </c>
      <c r="N13" s="29">
        <f t="shared" si="1"/>
        <v>46246</v>
      </c>
      <c r="O13" s="29">
        <f t="shared" si="1"/>
        <v>46247</v>
      </c>
      <c r="P13" s="29">
        <f t="shared" ref="P13" si="2">IF(P12&lt;$G7,"",IF(O12=EOMONTH(DATE($C10,$D10,1),0),"",IF(O12="","",O12+1)))</f>
        <v>46248</v>
      </c>
      <c r="Q13" s="29">
        <f t="shared" ref="Q13" si="3">IF(Q12&lt;$G7,"",IF(P12=EOMONTH(DATE($C10,$D10,1),0),"",IF(P12="","",P12+1)))</f>
        <v>46249</v>
      </c>
      <c r="R13" s="29">
        <f t="shared" ref="R13" si="4">IF(R12&lt;$G7,"",IF(Q12=EOMONTH(DATE($C10,$D10,1),0),"",IF(Q12="","",Q12+1)))</f>
        <v>46250</v>
      </c>
      <c r="S13" s="29">
        <f t="shared" ref="S13" si="5">IF(S12&lt;$G7,"",IF(R12=EOMONTH(DATE($C10,$D10,1),0),"",IF(R12="","",R12+1)))</f>
        <v>46251</v>
      </c>
      <c r="T13" s="29">
        <f t="shared" ref="T13" si="6">IF(T12&lt;$G7,"",IF(S12=EOMONTH(DATE($C10,$D10,1),0),"",IF(S12="","",S12+1)))</f>
        <v>46252</v>
      </c>
      <c r="U13" s="29">
        <f t="shared" ref="U13" si="7">IF(U12&lt;$G7,"",IF(T12=EOMONTH(DATE($C10,$D10,1),0),"",IF(T12="","",T12+1)))</f>
        <v>46253</v>
      </c>
      <c r="V13" s="29">
        <f t="shared" ref="V13" si="8">IF(V12&lt;$G7,"",IF(U12=EOMONTH(DATE($C10,$D10,1),0),"",IF(U12="","",U12+1)))</f>
        <v>46254</v>
      </c>
      <c r="W13" s="29">
        <f t="shared" ref="W13" si="9">IF(W12&lt;$G7,"",IF(V12=EOMONTH(DATE($C10,$D10,1),0),"",IF(V12="","",V12+1)))</f>
        <v>46255</v>
      </c>
      <c r="X13" s="29">
        <f t="shared" ref="X13" si="10">IF(X12&lt;$G7,"",IF(W12=EOMONTH(DATE($C10,$D10,1),0),"",IF(W12="","",W12+1)))</f>
        <v>46256</v>
      </c>
      <c r="Y13" s="29">
        <f t="shared" ref="Y13" si="11">IF(Y12&lt;$G7,"",IF(X12=EOMONTH(DATE($C10,$D10,1),0),"",IF(X12="","",X12+1)))</f>
        <v>46257</v>
      </c>
      <c r="Z13" s="29">
        <f t="shared" ref="Z13" si="12">IF(Z12&lt;$G7,"",IF(Y12=EOMONTH(DATE($C10,$D10,1),0),"",IF(Y12="","",Y12+1)))</f>
        <v>46258</v>
      </c>
      <c r="AA13" s="29">
        <f t="shared" ref="AA13" si="13">IF(AA12&lt;$G7,"",IF(Z12=EOMONTH(DATE($C10,$D10,1),0),"",IF(Z12="","",Z12+1)))</f>
        <v>46259</v>
      </c>
      <c r="AB13" s="29">
        <f t="shared" ref="AB13" si="14">IF(AB12&lt;$G7,"",IF(AA12=EOMONTH(DATE($C10,$D10,1),0),"",IF(AA12="","",AA12+1)))</f>
        <v>46260</v>
      </c>
      <c r="AC13" s="29">
        <f t="shared" ref="AC13" si="15">IF(AC12&lt;$G7,"",IF(AB12=EOMONTH(DATE($C10,$D10,1),0),"",IF(AB12="","",AB12+1)))</f>
        <v>46261</v>
      </c>
      <c r="AD13" s="29">
        <f t="shared" ref="AD13" si="16">IF(AD12&lt;$G7,"",IF(AC12=EOMONTH(DATE($C10,$D10,1),0),"",IF(AC12="","",AC12+1)))</f>
        <v>46262</v>
      </c>
      <c r="AE13" s="29">
        <f>IF(AE12&lt;$G7,"",IF(AD12=EOMONTH(DATE($C10,$D10,1),0),"",IF(AD12="","",AD12+1)))</f>
        <v>46263</v>
      </c>
      <c r="AF13" s="29">
        <f>IF(AF12&lt;$G7,"",IF(AE12=EOMONTH(DATE($C10,$D10,1),0),"",IF(AE13="","",AE13+1)))</f>
        <v>46264</v>
      </c>
      <c r="AG13" s="29">
        <f>IF(AG12&lt;$G7,"",IF(AF13=EOMONTH(DATE($C10,$D10,1),0),"",IF(AF13="","",AF13+1)))</f>
        <v>46265</v>
      </c>
      <c r="AH13" s="30" t="s">
        <v>21</v>
      </c>
      <c r="AI13" s="31">
        <f>+COUNTIFS(C14:AG14,"土",C18:AG18,"")+COUNTIFS(C14:AG14,"日",C18:AG18,"")</f>
        <v>10</v>
      </c>
    </row>
    <row r="14" spans="2:37" x14ac:dyDescent="0.15">
      <c r="B14" s="32" t="s">
        <v>5</v>
      </c>
      <c r="C14" s="33" t="str">
        <f>IFERROR(TEXT(WEEKDAY(+C13),"aaa"),"")</f>
        <v>土</v>
      </c>
      <c r="D14" s="33" t="str">
        <f t="shared" ref="D14:AG14" si="17">IFERROR(TEXT(WEEKDAY(+D13),"aaa"),"")</f>
        <v>日</v>
      </c>
      <c r="E14" s="33" t="str">
        <f t="shared" si="17"/>
        <v>月</v>
      </c>
      <c r="F14" s="33" t="str">
        <f t="shared" si="17"/>
        <v>火</v>
      </c>
      <c r="G14" s="33" t="str">
        <f t="shared" si="17"/>
        <v>水</v>
      </c>
      <c r="H14" s="33" t="str">
        <f t="shared" si="17"/>
        <v>木</v>
      </c>
      <c r="I14" s="33" t="str">
        <f t="shared" si="17"/>
        <v>金</v>
      </c>
      <c r="J14" s="33" t="str">
        <f t="shared" si="17"/>
        <v>土</v>
      </c>
      <c r="K14" s="33" t="str">
        <f t="shared" si="17"/>
        <v>日</v>
      </c>
      <c r="L14" s="33" t="str">
        <f t="shared" si="17"/>
        <v>月</v>
      </c>
      <c r="M14" s="33" t="str">
        <f t="shared" si="17"/>
        <v>火</v>
      </c>
      <c r="N14" s="33" t="str">
        <f t="shared" si="17"/>
        <v>水</v>
      </c>
      <c r="O14" s="33" t="str">
        <f t="shared" si="17"/>
        <v>木</v>
      </c>
      <c r="P14" s="33" t="str">
        <f t="shared" si="17"/>
        <v>金</v>
      </c>
      <c r="Q14" s="33" t="str">
        <f t="shared" si="17"/>
        <v>土</v>
      </c>
      <c r="R14" s="33" t="str">
        <f t="shared" si="17"/>
        <v>日</v>
      </c>
      <c r="S14" s="33" t="str">
        <f t="shared" si="17"/>
        <v>月</v>
      </c>
      <c r="T14" s="33" t="str">
        <f t="shared" si="17"/>
        <v>火</v>
      </c>
      <c r="U14" s="33" t="str">
        <f t="shared" si="17"/>
        <v>水</v>
      </c>
      <c r="V14" s="33" t="str">
        <f t="shared" si="17"/>
        <v>木</v>
      </c>
      <c r="W14" s="33" t="str">
        <f t="shared" si="17"/>
        <v>金</v>
      </c>
      <c r="X14" s="33" t="str">
        <f t="shared" si="17"/>
        <v>土</v>
      </c>
      <c r="Y14" s="33" t="str">
        <f t="shared" si="17"/>
        <v>日</v>
      </c>
      <c r="Z14" s="33" t="str">
        <f t="shared" si="17"/>
        <v>月</v>
      </c>
      <c r="AA14" s="33" t="str">
        <f t="shared" si="17"/>
        <v>火</v>
      </c>
      <c r="AB14" s="33" t="str">
        <f t="shared" si="17"/>
        <v>水</v>
      </c>
      <c r="AC14" s="33" t="str">
        <f t="shared" si="17"/>
        <v>木</v>
      </c>
      <c r="AD14" s="33" t="str">
        <f t="shared" si="17"/>
        <v>金</v>
      </c>
      <c r="AE14" s="33" t="str">
        <f t="shared" si="17"/>
        <v>土</v>
      </c>
      <c r="AF14" s="33" t="str">
        <f t="shared" si="17"/>
        <v>日</v>
      </c>
      <c r="AG14" s="33" t="str">
        <f t="shared" si="17"/>
        <v>月</v>
      </c>
      <c r="AH14" s="30" t="s">
        <v>16</v>
      </c>
      <c r="AI14" s="31">
        <f>+COUNTIF(C18:AG18,"夏休")+COUNTIF(C18:AG18,"冬休")+COUNTIF(C18:AG18,"中止")</f>
        <v>0</v>
      </c>
    </row>
    <row r="15" spans="2:37" ht="13.5" customHeight="1" x14ac:dyDescent="0.15">
      <c r="B15" s="104" t="s">
        <v>8</v>
      </c>
      <c r="C15" s="107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16"/>
      <c r="AE15" s="101"/>
      <c r="AF15" s="101"/>
      <c r="AG15" s="119"/>
      <c r="AH15" s="34" t="s">
        <v>2</v>
      </c>
      <c r="AI15" s="35">
        <f>COUNT(C13:AG13)-AI14</f>
        <v>31</v>
      </c>
    </row>
    <row r="16" spans="2:37" ht="13.5" customHeight="1" x14ac:dyDescent="0.15">
      <c r="B16" s="105"/>
      <c r="C16" s="108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17"/>
      <c r="AE16" s="102"/>
      <c r="AF16" s="102"/>
      <c r="AG16" s="120"/>
      <c r="AH16" s="34" t="s">
        <v>6</v>
      </c>
      <c r="AI16" s="36">
        <f>+COUNTIF(C19:AG19,"休")</f>
        <v>0</v>
      </c>
      <c r="AJ16" s="37" t="str">
        <f>IF(AI17&gt;0.285,"",IF(AI16&lt;AI13,"←計画日数が足りません",""))</f>
        <v>←計画日数が足りません</v>
      </c>
    </row>
    <row r="17" spans="2:36" ht="13.5" customHeight="1" x14ac:dyDescent="0.15">
      <c r="B17" s="106"/>
      <c r="C17" s="109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18"/>
      <c r="AE17" s="103"/>
      <c r="AF17" s="103"/>
      <c r="AG17" s="121"/>
      <c r="AH17" s="34" t="s">
        <v>9</v>
      </c>
      <c r="AI17" s="38">
        <f>+AI16/AI15</f>
        <v>0</v>
      </c>
    </row>
    <row r="18" spans="2:36" x14ac:dyDescent="0.15">
      <c r="B18" s="39" t="s">
        <v>15</v>
      </c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3"/>
      <c r="AE18" s="3"/>
      <c r="AF18" s="2"/>
      <c r="AG18" s="4"/>
      <c r="AH18" s="34" t="s">
        <v>10</v>
      </c>
      <c r="AI18" s="36">
        <f>+COUNTIF(C20:AG20,"*休")</f>
        <v>0</v>
      </c>
    </row>
    <row r="19" spans="2:36" x14ac:dyDescent="0.15">
      <c r="B19" s="32" t="s">
        <v>0</v>
      </c>
      <c r="C19" s="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40" t="s">
        <v>4</v>
      </c>
      <c r="AI19" s="41">
        <f>+AI18/AI15</f>
        <v>0</v>
      </c>
    </row>
    <row r="20" spans="2:36" x14ac:dyDescent="0.15">
      <c r="B20" s="42" t="s">
        <v>7</v>
      </c>
      <c r="C20" s="55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7"/>
      <c r="AH20" s="43" t="s">
        <v>18</v>
      </c>
      <c r="AI20" s="44" t="str">
        <f>_xlfn.IFS(AI19&gt;=0.285,"OK",AI13&lt;=AI18,"OK",AI13&gt;AI18,"NG")</f>
        <v>NG</v>
      </c>
      <c r="AJ20" s="37" t="str">
        <f>IF(AI20="NG","←月単位未達成","←月単位達成")</f>
        <v>←月単位未達成</v>
      </c>
    </row>
    <row r="21" spans="2:36" hidden="1" x14ac:dyDescent="0.15">
      <c r="C21" s="53" t="str">
        <f>IF($C18="","通常",C18)</f>
        <v>通常</v>
      </c>
      <c r="D21" s="53" t="str">
        <f t="shared" ref="D21:AF21" si="18">IF(D18="","通常",D18)</f>
        <v>通常</v>
      </c>
      <c r="E21" s="53" t="str">
        <f t="shared" si="18"/>
        <v>通常</v>
      </c>
      <c r="F21" s="53" t="str">
        <f t="shared" si="18"/>
        <v>通常</v>
      </c>
      <c r="G21" s="53" t="str">
        <f t="shared" si="18"/>
        <v>通常</v>
      </c>
      <c r="H21" s="53" t="str">
        <f t="shared" si="18"/>
        <v>通常</v>
      </c>
      <c r="I21" s="53" t="str">
        <f t="shared" si="18"/>
        <v>通常</v>
      </c>
      <c r="J21" s="53" t="str">
        <f t="shared" si="18"/>
        <v>通常</v>
      </c>
      <c r="K21" s="53" t="str">
        <f t="shared" si="18"/>
        <v>通常</v>
      </c>
      <c r="L21" s="53" t="str">
        <f t="shared" si="18"/>
        <v>通常</v>
      </c>
      <c r="M21" s="53" t="str">
        <f t="shared" si="18"/>
        <v>通常</v>
      </c>
      <c r="N21" s="53" t="str">
        <f t="shared" si="18"/>
        <v>通常</v>
      </c>
      <c r="O21" s="53" t="str">
        <f t="shared" si="18"/>
        <v>通常</v>
      </c>
      <c r="P21" s="53" t="str">
        <f t="shared" si="18"/>
        <v>通常</v>
      </c>
      <c r="Q21" s="53" t="str">
        <f t="shared" si="18"/>
        <v>通常</v>
      </c>
      <c r="R21" s="53" t="str">
        <f t="shared" si="18"/>
        <v>通常</v>
      </c>
      <c r="S21" s="53" t="str">
        <f t="shared" si="18"/>
        <v>通常</v>
      </c>
      <c r="T21" s="53" t="str">
        <f t="shared" si="18"/>
        <v>通常</v>
      </c>
      <c r="U21" s="53" t="str">
        <f t="shared" si="18"/>
        <v>通常</v>
      </c>
      <c r="V21" s="53" t="str">
        <f t="shared" si="18"/>
        <v>通常</v>
      </c>
      <c r="W21" s="53" t="str">
        <f t="shared" si="18"/>
        <v>通常</v>
      </c>
      <c r="X21" s="53" t="str">
        <f t="shared" si="18"/>
        <v>通常</v>
      </c>
      <c r="Y21" s="53" t="str">
        <f t="shared" si="18"/>
        <v>通常</v>
      </c>
      <c r="Z21" s="53" t="str">
        <f t="shared" si="18"/>
        <v>通常</v>
      </c>
      <c r="AA21" s="53" t="str">
        <f t="shared" si="18"/>
        <v>通常</v>
      </c>
      <c r="AB21" s="53" t="str">
        <f t="shared" si="18"/>
        <v>通常</v>
      </c>
      <c r="AC21" s="53" t="str">
        <f t="shared" si="18"/>
        <v>通常</v>
      </c>
      <c r="AD21" s="53" t="str">
        <f t="shared" ref="AD21" si="19">IF(AD18="","通常",AD18)</f>
        <v>通常</v>
      </c>
      <c r="AE21" s="53" t="str">
        <f t="shared" si="18"/>
        <v>通常</v>
      </c>
      <c r="AF21" s="53" t="str">
        <f t="shared" si="18"/>
        <v>通常</v>
      </c>
      <c r="AG21" s="53" t="str">
        <f>IF(AG18="","通常",AG18)</f>
        <v>通常</v>
      </c>
      <c r="AI21" s="52"/>
      <c r="AJ21" s="37"/>
    </row>
    <row r="22" spans="2:36" hidden="1" x14ac:dyDescent="0.15">
      <c r="C22" s="53" t="str">
        <f>IF(C18="","通常実績",C18)</f>
        <v>通常実績</v>
      </c>
      <c r="D22" s="53" t="str">
        <f t="shared" ref="D22:AE22" si="20">IF(D18="","通常実績",D18)</f>
        <v>通常実績</v>
      </c>
      <c r="E22" s="53" t="str">
        <f t="shared" si="20"/>
        <v>通常実績</v>
      </c>
      <c r="F22" s="53" t="str">
        <f t="shared" si="20"/>
        <v>通常実績</v>
      </c>
      <c r="G22" s="53" t="str">
        <f t="shared" si="20"/>
        <v>通常実績</v>
      </c>
      <c r="H22" s="53" t="str">
        <f t="shared" si="20"/>
        <v>通常実績</v>
      </c>
      <c r="I22" s="53" t="str">
        <f t="shared" si="20"/>
        <v>通常実績</v>
      </c>
      <c r="J22" s="53" t="str">
        <f t="shared" si="20"/>
        <v>通常実績</v>
      </c>
      <c r="K22" s="53" t="str">
        <f t="shared" si="20"/>
        <v>通常実績</v>
      </c>
      <c r="L22" s="53" t="str">
        <f t="shared" si="20"/>
        <v>通常実績</v>
      </c>
      <c r="M22" s="53" t="str">
        <f t="shared" si="20"/>
        <v>通常実績</v>
      </c>
      <c r="N22" s="53" t="str">
        <f t="shared" si="20"/>
        <v>通常実績</v>
      </c>
      <c r="O22" s="53" t="str">
        <f t="shared" si="20"/>
        <v>通常実績</v>
      </c>
      <c r="P22" s="53" t="str">
        <f t="shared" si="20"/>
        <v>通常実績</v>
      </c>
      <c r="Q22" s="53" t="str">
        <f t="shared" si="20"/>
        <v>通常実績</v>
      </c>
      <c r="R22" s="53" t="str">
        <f t="shared" si="20"/>
        <v>通常実績</v>
      </c>
      <c r="S22" s="53" t="str">
        <f t="shared" si="20"/>
        <v>通常実績</v>
      </c>
      <c r="T22" s="53" t="str">
        <f t="shared" si="20"/>
        <v>通常実績</v>
      </c>
      <c r="U22" s="53" t="str">
        <f t="shared" si="20"/>
        <v>通常実績</v>
      </c>
      <c r="V22" s="53" t="str">
        <f t="shared" si="20"/>
        <v>通常実績</v>
      </c>
      <c r="W22" s="53" t="str">
        <f t="shared" si="20"/>
        <v>通常実績</v>
      </c>
      <c r="X22" s="53" t="str">
        <f t="shared" si="20"/>
        <v>通常実績</v>
      </c>
      <c r="Y22" s="53" t="str">
        <f t="shared" si="20"/>
        <v>通常実績</v>
      </c>
      <c r="Z22" s="53" t="str">
        <f t="shared" si="20"/>
        <v>通常実績</v>
      </c>
      <c r="AA22" s="53" t="str">
        <f t="shared" si="20"/>
        <v>通常実績</v>
      </c>
      <c r="AB22" s="53" t="str">
        <f t="shared" si="20"/>
        <v>通常実績</v>
      </c>
      <c r="AC22" s="53" t="str">
        <f t="shared" si="20"/>
        <v>通常実績</v>
      </c>
      <c r="AD22" s="53" t="str">
        <f t="shared" ref="AD22" si="21">IF(AD18="","通常実績",AD18)</f>
        <v>通常実績</v>
      </c>
      <c r="AE22" s="53" t="str">
        <f t="shared" si="20"/>
        <v>通常実績</v>
      </c>
      <c r="AF22" s="53" t="str">
        <f>IF(AF18="","通常実績",AF18)</f>
        <v>通常実績</v>
      </c>
      <c r="AG22" s="53" t="str">
        <f>IF(AG18="","通常実績",AG18)</f>
        <v>通常実績</v>
      </c>
      <c r="AI22" s="52"/>
      <c r="AJ22" s="37"/>
    </row>
    <row r="23" spans="2:36" x14ac:dyDescent="0.15"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</row>
    <row r="24" spans="2:36" hidden="1" x14ac:dyDescent="0.15">
      <c r="C24" s="7">
        <f>YEAR(C27)</f>
        <v>2026</v>
      </c>
      <c r="D24" s="7">
        <f>MONTH(C27)</f>
        <v>9</v>
      </c>
    </row>
    <row r="25" spans="2:36" x14ac:dyDescent="0.15">
      <c r="B25" s="11" t="s">
        <v>19</v>
      </c>
      <c r="C25" s="98">
        <f>C27</f>
        <v>46266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100"/>
    </row>
    <row r="26" spans="2:36" hidden="1" x14ac:dyDescent="0.15">
      <c r="B26" s="45"/>
      <c r="C26" s="29">
        <f>DATE($C24,$D24,1)</f>
        <v>46266</v>
      </c>
      <c r="D26" s="29">
        <f>C26+1</f>
        <v>46267</v>
      </c>
      <c r="E26" s="29">
        <f t="shared" ref="E26:AG26" si="22">D26+1</f>
        <v>46268</v>
      </c>
      <c r="F26" s="29">
        <f t="shared" si="22"/>
        <v>46269</v>
      </c>
      <c r="G26" s="29">
        <f t="shared" si="22"/>
        <v>46270</v>
      </c>
      <c r="H26" s="29">
        <f t="shared" si="22"/>
        <v>46271</v>
      </c>
      <c r="I26" s="29">
        <f t="shared" si="22"/>
        <v>46272</v>
      </c>
      <c r="J26" s="29">
        <f t="shared" si="22"/>
        <v>46273</v>
      </c>
      <c r="K26" s="29">
        <f t="shared" si="22"/>
        <v>46274</v>
      </c>
      <c r="L26" s="29">
        <f t="shared" si="22"/>
        <v>46275</v>
      </c>
      <c r="M26" s="29">
        <f t="shared" si="22"/>
        <v>46276</v>
      </c>
      <c r="N26" s="29">
        <f t="shared" si="22"/>
        <v>46277</v>
      </c>
      <c r="O26" s="29">
        <f t="shared" si="22"/>
        <v>46278</v>
      </c>
      <c r="P26" s="29">
        <f t="shared" si="22"/>
        <v>46279</v>
      </c>
      <c r="Q26" s="29">
        <f t="shared" si="22"/>
        <v>46280</v>
      </c>
      <c r="R26" s="29">
        <f t="shared" si="22"/>
        <v>46281</v>
      </c>
      <c r="S26" s="29">
        <f t="shared" si="22"/>
        <v>46282</v>
      </c>
      <c r="T26" s="29">
        <f t="shared" si="22"/>
        <v>46283</v>
      </c>
      <c r="U26" s="29">
        <f t="shared" si="22"/>
        <v>46284</v>
      </c>
      <c r="V26" s="29">
        <f t="shared" si="22"/>
        <v>46285</v>
      </c>
      <c r="W26" s="29">
        <f t="shared" si="22"/>
        <v>46286</v>
      </c>
      <c r="X26" s="29">
        <f t="shared" si="22"/>
        <v>46287</v>
      </c>
      <c r="Y26" s="29">
        <f t="shared" si="22"/>
        <v>46288</v>
      </c>
      <c r="Z26" s="29">
        <f t="shared" si="22"/>
        <v>46289</v>
      </c>
      <c r="AA26" s="29">
        <f t="shared" si="22"/>
        <v>46290</v>
      </c>
      <c r="AB26" s="29">
        <f t="shared" si="22"/>
        <v>46291</v>
      </c>
      <c r="AC26" s="29">
        <f t="shared" si="22"/>
        <v>46292</v>
      </c>
      <c r="AD26" s="29">
        <f t="shared" si="22"/>
        <v>46293</v>
      </c>
      <c r="AE26" s="29">
        <f t="shared" si="22"/>
        <v>46294</v>
      </c>
      <c r="AF26" s="29">
        <f t="shared" si="22"/>
        <v>46295</v>
      </c>
      <c r="AG26" s="29">
        <f t="shared" si="22"/>
        <v>46296</v>
      </c>
      <c r="AH26" s="46"/>
      <c r="AI26" s="47"/>
    </row>
    <row r="27" spans="2:36" x14ac:dyDescent="0.15">
      <c r="B27" s="27" t="s">
        <v>20</v>
      </c>
      <c r="C27" s="48">
        <f>IF(EDATE(C12,1)&gt;$G$8,"",EDATE(C12,1))</f>
        <v>46266</v>
      </c>
      <c r="D27" s="29">
        <f>IF(D26&gt;$G$8,"",IF(C27=EOMONTH(DATE($C24,$D24,1),0),"",IF(C27="","",C27+1)))</f>
        <v>46267</v>
      </c>
      <c r="E27" s="29">
        <f t="shared" ref="E27:AG27" si="23">IF(E26&gt;$G$8,"",IF(D27=EOMONTH(DATE($C24,$D24,1),0),"",IF(D27="","",D27+1)))</f>
        <v>46268</v>
      </c>
      <c r="F27" s="29">
        <f t="shared" si="23"/>
        <v>46269</v>
      </c>
      <c r="G27" s="29">
        <f t="shared" si="23"/>
        <v>46270</v>
      </c>
      <c r="H27" s="29">
        <f t="shared" si="23"/>
        <v>46271</v>
      </c>
      <c r="I27" s="29">
        <f t="shared" si="23"/>
        <v>46272</v>
      </c>
      <c r="J27" s="29">
        <f t="shared" si="23"/>
        <v>46273</v>
      </c>
      <c r="K27" s="29">
        <f t="shared" si="23"/>
        <v>46274</v>
      </c>
      <c r="L27" s="29">
        <f t="shared" si="23"/>
        <v>46275</v>
      </c>
      <c r="M27" s="29">
        <f t="shared" si="23"/>
        <v>46276</v>
      </c>
      <c r="N27" s="29">
        <f t="shared" si="23"/>
        <v>46277</v>
      </c>
      <c r="O27" s="29">
        <f t="shared" si="23"/>
        <v>46278</v>
      </c>
      <c r="P27" s="29">
        <f t="shared" si="23"/>
        <v>46279</v>
      </c>
      <c r="Q27" s="29">
        <f t="shared" si="23"/>
        <v>46280</v>
      </c>
      <c r="R27" s="29">
        <f t="shared" si="23"/>
        <v>46281</v>
      </c>
      <c r="S27" s="29">
        <f t="shared" si="23"/>
        <v>46282</v>
      </c>
      <c r="T27" s="29">
        <f t="shared" si="23"/>
        <v>46283</v>
      </c>
      <c r="U27" s="29">
        <f t="shared" si="23"/>
        <v>46284</v>
      </c>
      <c r="V27" s="29">
        <f t="shared" si="23"/>
        <v>46285</v>
      </c>
      <c r="W27" s="29">
        <f t="shared" si="23"/>
        <v>46286</v>
      </c>
      <c r="X27" s="29">
        <f t="shared" si="23"/>
        <v>46287</v>
      </c>
      <c r="Y27" s="29">
        <f t="shared" si="23"/>
        <v>46288</v>
      </c>
      <c r="Z27" s="29">
        <f t="shared" si="23"/>
        <v>46289</v>
      </c>
      <c r="AA27" s="29">
        <f t="shared" si="23"/>
        <v>46290</v>
      </c>
      <c r="AB27" s="29">
        <f t="shared" si="23"/>
        <v>46291</v>
      </c>
      <c r="AC27" s="29">
        <f t="shared" si="23"/>
        <v>46292</v>
      </c>
      <c r="AD27" s="29">
        <f t="shared" si="23"/>
        <v>46293</v>
      </c>
      <c r="AE27" s="29">
        <f t="shared" si="23"/>
        <v>46294</v>
      </c>
      <c r="AF27" s="29">
        <f t="shared" si="23"/>
        <v>46295</v>
      </c>
      <c r="AG27" s="29" t="str">
        <f t="shared" si="23"/>
        <v/>
      </c>
      <c r="AH27" s="30" t="s">
        <v>21</v>
      </c>
      <c r="AI27" s="31">
        <f>+COUNTIFS(C28:AG28,"土",C32:AG32,"")+COUNTIFS(C28:AG28,"日",C32:AG32,"")</f>
        <v>8</v>
      </c>
    </row>
    <row r="28" spans="2:36" x14ac:dyDescent="0.15">
      <c r="B28" s="32" t="s">
        <v>5</v>
      </c>
      <c r="C28" s="33" t="str">
        <f>IFERROR(TEXT(WEEKDAY(+C27),"aaa"),"")</f>
        <v>火</v>
      </c>
      <c r="D28" s="33" t="str">
        <f t="shared" ref="D28:AG28" si="24">IFERROR(TEXT(WEEKDAY(+D27),"aaa"),"")</f>
        <v>水</v>
      </c>
      <c r="E28" s="33" t="str">
        <f t="shared" si="24"/>
        <v>木</v>
      </c>
      <c r="F28" s="33" t="str">
        <f t="shared" si="24"/>
        <v>金</v>
      </c>
      <c r="G28" s="33" t="str">
        <f t="shared" si="24"/>
        <v>土</v>
      </c>
      <c r="H28" s="33" t="str">
        <f t="shared" si="24"/>
        <v>日</v>
      </c>
      <c r="I28" s="33" t="str">
        <f t="shared" si="24"/>
        <v>月</v>
      </c>
      <c r="J28" s="33" t="str">
        <f t="shared" si="24"/>
        <v>火</v>
      </c>
      <c r="K28" s="33" t="str">
        <f t="shared" si="24"/>
        <v>水</v>
      </c>
      <c r="L28" s="33" t="str">
        <f t="shared" si="24"/>
        <v>木</v>
      </c>
      <c r="M28" s="33" t="str">
        <f t="shared" si="24"/>
        <v>金</v>
      </c>
      <c r="N28" s="33" t="str">
        <f t="shared" si="24"/>
        <v>土</v>
      </c>
      <c r="O28" s="33" t="str">
        <f t="shared" si="24"/>
        <v>日</v>
      </c>
      <c r="P28" s="33" t="str">
        <f t="shared" si="24"/>
        <v>月</v>
      </c>
      <c r="Q28" s="33" t="str">
        <f t="shared" si="24"/>
        <v>火</v>
      </c>
      <c r="R28" s="33" t="str">
        <f t="shared" si="24"/>
        <v>水</v>
      </c>
      <c r="S28" s="33" t="str">
        <f t="shared" si="24"/>
        <v>木</v>
      </c>
      <c r="T28" s="33" t="str">
        <f t="shared" si="24"/>
        <v>金</v>
      </c>
      <c r="U28" s="33" t="str">
        <f t="shared" si="24"/>
        <v>土</v>
      </c>
      <c r="V28" s="33" t="str">
        <f t="shared" si="24"/>
        <v>日</v>
      </c>
      <c r="W28" s="33" t="str">
        <f t="shared" si="24"/>
        <v>月</v>
      </c>
      <c r="X28" s="33" t="str">
        <f t="shared" si="24"/>
        <v>火</v>
      </c>
      <c r="Y28" s="33" t="str">
        <f t="shared" si="24"/>
        <v>水</v>
      </c>
      <c r="Z28" s="33" t="str">
        <f t="shared" si="24"/>
        <v>木</v>
      </c>
      <c r="AA28" s="33" t="str">
        <f t="shared" si="24"/>
        <v>金</v>
      </c>
      <c r="AB28" s="33" t="str">
        <f t="shared" si="24"/>
        <v>土</v>
      </c>
      <c r="AC28" s="33" t="str">
        <f t="shared" si="24"/>
        <v>日</v>
      </c>
      <c r="AD28" s="33" t="str">
        <f t="shared" si="24"/>
        <v>月</v>
      </c>
      <c r="AE28" s="33" t="str">
        <f t="shared" si="24"/>
        <v>火</v>
      </c>
      <c r="AF28" s="33" t="str">
        <f t="shared" si="24"/>
        <v>水</v>
      </c>
      <c r="AG28" s="33" t="str">
        <f t="shared" si="24"/>
        <v/>
      </c>
      <c r="AH28" s="30" t="s">
        <v>16</v>
      </c>
      <c r="AI28" s="31">
        <f>+COUNTIF(C32:AG32,"夏休")+COUNTIF(C32:AG32,"冬休")+COUNTIF(C32:AG32,"中止")</f>
        <v>0</v>
      </c>
    </row>
    <row r="29" spans="2:36" ht="13.5" customHeight="1" x14ac:dyDescent="0.15">
      <c r="B29" s="104" t="s">
        <v>8</v>
      </c>
      <c r="C29" s="110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16"/>
      <c r="AE29" s="116"/>
      <c r="AF29" s="101"/>
      <c r="AG29" s="119"/>
      <c r="AH29" s="34" t="s">
        <v>2</v>
      </c>
      <c r="AI29" s="35">
        <f>COUNT(C27:AG27)-AI28</f>
        <v>30</v>
      </c>
    </row>
    <row r="30" spans="2:36" ht="13.5" customHeight="1" x14ac:dyDescent="0.15">
      <c r="B30" s="105"/>
      <c r="C30" s="111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17"/>
      <c r="AE30" s="117"/>
      <c r="AF30" s="102"/>
      <c r="AG30" s="120"/>
      <c r="AH30" s="34" t="s">
        <v>6</v>
      </c>
      <c r="AI30" s="36">
        <f>+COUNTIF(C33:AG33,"休")</f>
        <v>0</v>
      </c>
      <c r="AJ30" s="37" t="str">
        <f>IF(AI31&gt;0.285,"",IF(AI30&lt;AI27,"←計画日数が足りません",""))</f>
        <v>←計画日数が足りません</v>
      </c>
    </row>
    <row r="31" spans="2:36" ht="13.5" customHeight="1" x14ac:dyDescent="0.15">
      <c r="B31" s="106"/>
      <c r="C31" s="112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18"/>
      <c r="AE31" s="118"/>
      <c r="AF31" s="103"/>
      <c r="AG31" s="121"/>
      <c r="AH31" s="34" t="s">
        <v>9</v>
      </c>
      <c r="AI31" s="49">
        <f>+AI30/AI29</f>
        <v>0</v>
      </c>
    </row>
    <row r="32" spans="2:36" x14ac:dyDescent="0.15">
      <c r="B32" s="39" t="s">
        <v>15</v>
      </c>
      <c r="C32" s="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3"/>
      <c r="AE32" s="3"/>
      <c r="AF32" s="2"/>
      <c r="AG32" s="4"/>
      <c r="AH32" s="34" t="s">
        <v>10</v>
      </c>
      <c r="AI32" s="36">
        <f>+COUNTIF(C34:AG34,"*休")</f>
        <v>0</v>
      </c>
    </row>
    <row r="33" spans="2:36" x14ac:dyDescent="0.15">
      <c r="B33" s="32" t="s">
        <v>0</v>
      </c>
      <c r="C33" s="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54"/>
      <c r="AH33" s="40" t="s">
        <v>4</v>
      </c>
      <c r="AI33" s="50">
        <f>+AI32/AI29</f>
        <v>0</v>
      </c>
    </row>
    <row r="34" spans="2:36" x14ac:dyDescent="0.15">
      <c r="B34" s="42" t="s">
        <v>7</v>
      </c>
      <c r="C34" s="55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7"/>
      <c r="AH34" s="43" t="s">
        <v>18</v>
      </c>
      <c r="AI34" s="44" t="str">
        <f>_xlfn.IFS(AI33&gt;=0.285,"OK",AI27&lt;=AI32,"OK",AI27&gt;AI32,"NG")</f>
        <v>NG</v>
      </c>
      <c r="AJ34" s="37" t="str">
        <f>IF(AI34="NG","←月単位未達成","←月単位達成")</f>
        <v>←月単位未達成</v>
      </c>
    </row>
    <row r="35" spans="2:36" hidden="1" x14ac:dyDescent="0.15">
      <c r="C35" s="53" t="str">
        <f>IF($C32="","通常",C32)</f>
        <v>通常</v>
      </c>
      <c r="D35" s="53" t="str">
        <f t="shared" ref="D35:AG35" si="25">IF(D32="","通常",D32)</f>
        <v>通常</v>
      </c>
      <c r="E35" s="53" t="str">
        <f t="shared" si="25"/>
        <v>通常</v>
      </c>
      <c r="F35" s="53" t="str">
        <f t="shared" si="25"/>
        <v>通常</v>
      </c>
      <c r="G35" s="53" t="str">
        <f t="shared" si="25"/>
        <v>通常</v>
      </c>
      <c r="H35" s="53" t="str">
        <f t="shared" si="25"/>
        <v>通常</v>
      </c>
      <c r="I35" s="53" t="str">
        <f t="shared" si="25"/>
        <v>通常</v>
      </c>
      <c r="J35" s="53" t="str">
        <f t="shared" si="25"/>
        <v>通常</v>
      </c>
      <c r="K35" s="53" t="str">
        <f t="shared" si="25"/>
        <v>通常</v>
      </c>
      <c r="L35" s="53" t="str">
        <f t="shared" si="25"/>
        <v>通常</v>
      </c>
      <c r="M35" s="53" t="str">
        <f t="shared" si="25"/>
        <v>通常</v>
      </c>
      <c r="N35" s="53" t="str">
        <f t="shared" si="25"/>
        <v>通常</v>
      </c>
      <c r="O35" s="53" t="str">
        <f t="shared" si="25"/>
        <v>通常</v>
      </c>
      <c r="P35" s="53" t="str">
        <f t="shared" si="25"/>
        <v>通常</v>
      </c>
      <c r="Q35" s="53" t="str">
        <f t="shared" si="25"/>
        <v>通常</v>
      </c>
      <c r="R35" s="53" t="str">
        <f t="shared" si="25"/>
        <v>通常</v>
      </c>
      <c r="S35" s="53" t="str">
        <f t="shared" si="25"/>
        <v>通常</v>
      </c>
      <c r="T35" s="53" t="str">
        <f t="shared" si="25"/>
        <v>通常</v>
      </c>
      <c r="U35" s="53" t="str">
        <f t="shared" si="25"/>
        <v>通常</v>
      </c>
      <c r="V35" s="53" t="str">
        <f t="shared" si="25"/>
        <v>通常</v>
      </c>
      <c r="W35" s="53" t="str">
        <f t="shared" si="25"/>
        <v>通常</v>
      </c>
      <c r="X35" s="53" t="str">
        <f t="shared" si="25"/>
        <v>通常</v>
      </c>
      <c r="Y35" s="53" t="str">
        <f t="shared" si="25"/>
        <v>通常</v>
      </c>
      <c r="Z35" s="53" t="str">
        <f t="shared" si="25"/>
        <v>通常</v>
      </c>
      <c r="AA35" s="53" t="str">
        <f t="shared" si="25"/>
        <v>通常</v>
      </c>
      <c r="AB35" s="53" t="str">
        <f t="shared" si="25"/>
        <v>通常</v>
      </c>
      <c r="AC35" s="53" t="str">
        <f t="shared" si="25"/>
        <v>通常</v>
      </c>
      <c r="AD35" s="53" t="str">
        <f t="shared" si="25"/>
        <v>通常</v>
      </c>
      <c r="AE35" s="53" t="str">
        <f t="shared" si="25"/>
        <v>通常</v>
      </c>
      <c r="AF35" s="53" t="str">
        <f t="shared" si="25"/>
        <v>通常</v>
      </c>
      <c r="AG35" s="53" t="str">
        <f t="shared" si="25"/>
        <v>通常</v>
      </c>
      <c r="AI35" s="52"/>
      <c r="AJ35" s="37"/>
    </row>
    <row r="36" spans="2:36" hidden="1" x14ac:dyDescent="0.15">
      <c r="C36" s="53" t="str">
        <f>IF(C32="","通常実績",C32)</f>
        <v>通常実績</v>
      </c>
      <c r="D36" s="53" t="str">
        <f t="shared" ref="D36:AG36" si="26">IF(D32="","通常実績",D32)</f>
        <v>通常実績</v>
      </c>
      <c r="E36" s="53" t="str">
        <f t="shared" si="26"/>
        <v>通常実績</v>
      </c>
      <c r="F36" s="53" t="str">
        <f t="shared" si="26"/>
        <v>通常実績</v>
      </c>
      <c r="G36" s="53" t="str">
        <f t="shared" si="26"/>
        <v>通常実績</v>
      </c>
      <c r="H36" s="53" t="str">
        <f t="shared" si="26"/>
        <v>通常実績</v>
      </c>
      <c r="I36" s="53" t="str">
        <f t="shared" si="26"/>
        <v>通常実績</v>
      </c>
      <c r="J36" s="53" t="str">
        <f t="shared" si="26"/>
        <v>通常実績</v>
      </c>
      <c r="K36" s="53" t="str">
        <f t="shared" si="26"/>
        <v>通常実績</v>
      </c>
      <c r="L36" s="53" t="str">
        <f t="shared" si="26"/>
        <v>通常実績</v>
      </c>
      <c r="M36" s="53" t="str">
        <f t="shared" si="26"/>
        <v>通常実績</v>
      </c>
      <c r="N36" s="53" t="str">
        <f t="shared" si="26"/>
        <v>通常実績</v>
      </c>
      <c r="O36" s="53" t="str">
        <f t="shared" si="26"/>
        <v>通常実績</v>
      </c>
      <c r="P36" s="53" t="str">
        <f t="shared" si="26"/>
        <v>通常実績</v>
      </c>
      <c r="Q36" s="53" t="str">
        <f t="shared" si="26"/>
        <v>通常実績</v>
      </c>
      <c r="R36" s="53" t="str">
        <f t="shared" si="26"/>
        <v>通常実績</v>
      </c>
      <c r="S36" s="53" t="str">
        <f t="shared" si="26"/>
        <v>通常実績</v>
      </c>
      <c r="T36" s="53" t="str">
        <f t="shared" si="26"/>
        <v>通常実績</v>
      </c>
      <c r="U36" s="53" t="str">
        <f t="shared" si="26"/>
        <v>通常実績</v>
      </c>
      <c r="V36" s="53" t="str">
        <f t="shared" si="26"/>
        <v>通常実績</v>
      </c>
      <c r="W36" s="53" t="str">
        <f t="shared" si="26"/>
        <v>通常実績</v>
      </c>
      <c r="X36" s="53" t="str">
        <f t="shared" si="26"/>
        <v>通常実績</v>
      </c>
      <c r="Y36" s="53" t="str">
        <f t="shared" si="26"/>
        <v>通常実績</v>
      </c>
      <c r="Z36" s="53" t="str">
        <f t="shared" si="26"/>
        <v>通常実績</v>
      </c>
      <c r="AA36" s="53" t="str">
        <f t="shared" si="26"/>
        <v>通常実績</v>
      </c>
      <c r="AB36" s="53" t="str">
        <f t="shared" si="26"/>
        <v>通常実績</v>
      </c>
      <c r="AC36" s="53" t="str">
        <f t="shared" si="26"/>
        <v>通常実績</v>
      </c>
      <c r="AD36" s="53" t="str">
        <f t="shared" si="26"/>
        <v>通常実績</v>
      </c>
      <c r="AE36" s="53" t="str">
        <f t="shared" si="26"/>
        <v>通常実績</v>
      </c>
      <c r="AF36" s="53" t="str">
        <f t="shared" si="26"/>
        <v>通常実績</v>
      </c>
      <c r="AG36" s="53" t="str">
        <f t="shared" si="26"/>
        <v>通常実績</v>
      </c>
      <c r="AI36" s="52"/>
      <c r="AJ36" s="37"/>
    </row>
    <row r="37" spans="2:36" x14ac:dyDescent="0.15"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</row>
    <row r="38" spans="2:36" hidden="1" x14ac:dyDescent="0.15">
      <c r="C38" s="7">
        <f>YEAR(C41)</f>
        <v>2026</v>
      </c>
      <c r="D38" s="7">
        <f>MONTH(C41)</f>
        <v>10</v>
      </c>
    </row>
    <row r="39" spans="2:36" x14ac:dyDescent="0.15">
      <c r="B39" s="11" t="s">
        <v>19</v>
      </c>
      <c r="C39" s="98">
        <f>C41</f>
        <v>46296</v>
      </c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100"/>
    </row>
    <row r="40" spans="2:36" hidden="1" x14ac:dyDescent="0.15">
      <c r="B40" s="45"/>
      <c r="C40" s="29">
        <f>DATE($C38,$D38,1)</f>
        <v>46296</v>
      </c>
      <c r="D40" s="29">
        <f>C40+1</f>
        <v>46297</v>
      </c>
      <c r="E40" s="29">
        <f t="shared" ref="E40" si="27">D40+1</f>
        <v>46298</v>
      </c>
      <c r="F40" s="29">
        <f t="shared" ref="F40" si="28">E40+1</f>
        <v>46299</v>
      </c>
      <c r="G40" s="29">
        <f t="shared" ref="G40" si="29">F40+1</f>
        <v>46300</v>
      </c>
      <c r="H40" s="29">
        <f t="shared" ref="H40" si="30">G40+1</f>
        <v>46301</v>
      </c>
      <c r="I40" s="29">
        <f t="shared" ref="I40" si="31">H40+1</f>
        <v>46302</v>
      </c>
      <c r="J40" s="29">
        <f t="shared" ref="J40" si="32">I40+1</f>
        <v>46303</v>
      </c>
      <c r="K40" s="29">
        <f t="shared" ref="K40" si="33">J40+1</f>
        <v>46304</v>
      </c>
      <c r="L40" s="29">
        <f t="shared" ref="L40" si="34">K40+1</f>
        <v>46305</v>
      </c>
      <c r="M40" s="29">
        <f t="shared" ref="M40" si="35">L40+1</f>
        <v>46306</v>
      </c>
      <c r="N40" s="29">
        <f t="shared" ref="N40" si="36">M40+1</f>
        <v>46307</v>
      </c>
      <c r="O40" s="29">
        <f t="shared" ref="O40" si="37">N40+1</f>
        <v>46308</v>
      </c>
      <c r="P40" s="29">
        <f t="shared" ref="P40" si="38">O40+1</f>
        <v>46309</v>
      </c>
      <c r="Q40" s="29">
        <f t="shared" ref="Q40" si="39">P40+1</f>
        <v>46310</v>
      </c>
      <c r="R40" s="29">
        <f t="shared" ref="R40" si="40">Q40+1</f>
        <v>46311</v>
      </c>
      <c r="S40" s="29">
        <f t="shared" ref="S40" si="41">R40+1</f>
        <v>46312</v>
      </c>
      <c r="T40" s="29">
        <f t="shared" ref="T40" si="42">S40+1</f>
        <v>46313</v>
      </c>
      <c r="U40" s="29">
        <f t="shared" ref="U40" si="43">T40+1</f>
        <v>46314</v>
      </c>
      <c r="V40" s="29">
        <f t="shared" ref="V40" si="44">U40+1</f>
        <v>46315</v>
      </c>
      <c r="W40" s="29">
        <f t="shared" ref="W40" si="45">V40+1</f>
        <v>46316</v>
      </c>
      <c r="X40" s="29">
        <f t="shared" ref="X40" si="46">W40+1</f>
        <v>46317</v>
      </c>
      <c r="Y40" s="29">
        <f t="shared" ref="Y40" si="47">X40+1</f>
        <v>46318</v>
      </c>
      <c r="Z40" s="29">
        <f t="shared" ref="Z40" si="48">Y40+1</f>
        <v>46319</v>
      </c>
      <c r="AA40" s="29">
        <f t="shared" ref="AA40" si="49">Z40+1</f>
        <v>46320</v>
      </c>
      <c r="AB40" s="29">
        <f t="shared" ref="AB40" si="50">AA40+1</f>
        <v>46321</v>
      </c>
      <c r="AC40" s="29">
        <f t="shared" ref="AC40" si="51">AB40+1</f>
        <v>46322</v>
      </c>
      <c r="AD40" s="29">
        <f t="shared" ref="AD40" si="52">AC40+1</f>
        <v>46323</v>
      </c>
      <c r="AE40" s="29">
        <f t="shared" ref="AE40" si="53">AD40+1</f>
        <v>46324</v>
      </c>
      <c r="AF40" s="29">
        <f t="shared" ref="AF40" si="54">AE40+1</f>
        <v>46325</v>
      </c>
      <c r="AG40" s="29">
        <f t="shared" ref="AG40" si="55">AF40+1</f>
        <v>46326</v>
      </c>
      <c r="AH40" s="46"/>
      <c r="AI40" s="47"/>
    </row>
    <row r="41" spans="2:36" x14ac:dyDescent="0.15">
      <c r="B41" s="27" t="s">
        <v>20</v>
      </c>
      <c r="C41" s="48">
        <f>IF(EDATE(C26,1)&gt;$G$8,"",EDATE(C26,1))</f>
        <v>46296</v>
      </c>
      <c r="D41" s="29">
        <f>IF(D40&gt;$G$8,"",IF(C41=EOMONTH(DATE($C38,$D38,1),0),"",IF(C41="","",C41+1)))</f>
        <v>46297</v>
      </c>
      <c r="E41" s="29">
        <f t="shared" ref="E41" si="56">IF(E40&gt;$G$8,"",IF(D41=EOMONTH(DATE($C38,$D38,1),0),"",IF(D41="","",D41+1)))</f>
        <v>46298</v>
      </c>
      <c r="F41" s="29">
        <f t="shared" ref="F41" si="57">IF(F40&gt;$G$8,"",IF(E41=EOMONTH(DATE($C38,$D38,1),0),"",IF(E41="","",E41+1)))</f>
        <v>46299</v>
      </c>
      <c r="G41" s="29">
        <f t="shared" ref="G41" si="58">IF(G40&gt;$G$8,"",IF(F41=EOMONTH(DATE($C38,$D38,1),0),"",IF(F41="","",F41+1)))</f>
        <v>46300</v>
      </c>
      <c r="H41" s="29">
        <f t="shared" ref="H41" si="59">IF(H40&gt;$G$8,"",IF(G41=EOMONTH(DATE($C38,$D38,1),0),"",IF(G41="","",G41+1)))</f>
        <v>46301</v>
      </c>
      <c r="I41" s="29">
        <f t="shared" ref="I41" si="60">IF(I40&gt;$G$8,"",IF(H41=EOMONTH(DATE($C38,$D38,1),0),"",IF(H41="","",H41+1)))</f>
        <v>46302</v>
      </c>
      <c r="J41" s="29">
        <f t="shared" ref="J41" si="61">IF(J40&gt;$G$8,"",IF(I41=EOMONTH(DATE($C38,$D38,1),0),"",IF(I41="","",I41+1)))</f>
        <v>46303</v>
      </c>
      <c r="K41" s="29">
        <f t="shared" ref="K41" si="62">IF(K40&gt;$G$8,"",IF(J41=EOMONTH(DATE($C38,$D38,1),0),"",IF(J41="","",J41+1)))</f>
        <v>46304</v>
      </c>
      <c r="L41" s="29">
        <f t="shared" ref="L41" si="63">IF(L40&gt;$G$8,"",IF(K41=EOMONTH(DATE($C38,$D38,1),0),"",IF(K41="","",K41+1)))</f>
        <v>46305</v>
      </c>
      <c r="M41" s="29">
        <f t="shared" ref="M41" si="64">IF(M40&gt;$G$8,"",IF(L41=EOMONTH(DATE($C38,$D38,1),0),"",IF(L41="","",L41+1)))</f>
        <v>46306</v>
      </c>
      <c r="N41" s="29">
        <f t="shared" ref="N41" si="65">IF(N40&gt;$G$8,"",IF(M41=EOMONTH(DATE($C38,$D38,1),0),"",IF(M41="","",M41+1)))</f>
        <v>46307</v>
      </c>
      <c r="O41" s="29">
        <f t="shared" ref="O41" si="66">IF(O40&gt;$G$8,"",IF(N41=EOMONTH(DATE($C38,$D38,1),0),"",IF(N41="","",N41+1)))</f>
        <v>46308</v>
      </c>
      <c r="P41" s="29">
        <f t="shared" ref="P41" si="67">IF(P40&gt;$G$8,"",IF(O41=EOMONTH(DATE($C38,$D38,1),0),"",IF(O41="","",O41+1)))</f>
        <v>46309</v>
      </c>
      <c r="Q41" s="29">
        <f t="shared" ref="Q41" si="68">IF(Q40&gt;$G$8,"",IF(P41=EOMONTH(DATE($C38,$D38,1),0),"",IF(P41="","",P41+1)))</f>
        <v>46310</v>
      </c>
      <c r="R41" s="29">
        <f t="shared" ref="R41" si="69">IF(R40&gt;$G$8,"",IF(Q41=EOMONTH(DATE($C38,$D38,1),0),"",IF(Q41="","",Q41+1)))</f>
        <v>46311</v>
      </c>
      <c r="S41" s="29">
        <f t="shared" ref="S41" si="70">IF(S40&gt;$G$8,"",IF(R41=EOMONTH(DATE($C38,$D38,1),0),"",IF(R41="","",R41+1)))</f>
        <v>46312</v>
      </c>
      <c r="T41" s="29">
        <f t="shared" ref="T41" si="71">IF(T40&gt;$G$8,"",IF(S41=EOMONTH(DATE($C38,$D38,1),0),"",IF(S41="","",S41+1)))</f>
        <v>46313</v>
      </c>
      <c r="U41" s="29">
        <f t="shared" ref="U41" si="72">IF(U40&gt;$G$8,"",IF(T41=EOMONTH(DATE($C38,$D38,1),0),"",IF(T41="","",T41+1)))</f>
        <v>46314</v>
      </c>
      <c r="V41" s="29">
        <f t="shared" ref="V41" si="73">IF(V40&gt;$G$8,"",IF(U41=EOMONTH(DATE($C38,$D38,1),0),"",IF(U41="","",U41+1)))</f>
        <v>46315</v>
      </c>
      <c r="W41" s="29">
        <f t="shared" ref="W41" si="74">IF(W40&gt;$G$8,"",IF(V41=EOMONTH(DATE($C38,$D38,1),0),"",IF(V41="","",V41+1)))</f>
        <v>46316</v>
      </c>
      <c r="X41" s="29">
        <f t="shared" ref="X41" si="75">IF(X40&gt;$G$8,"",IF(W41=EOMONTH(DATE($C38,$D38,1),0),"",IF(W41="","",W41+1)))</f>
        <v>46317</v>
      </c>
      <c r="Y41" s="29">
        <f t="shared" ref="Y41" si="76">IF(Y40&gt;$G$8,"",IF(X41=EOMONTH(DATE($C38,$D38,1),0),"",IF(X41="","",X41+1)))</f>
        <v>46318</v>
      </c>
      <c r="Z41" s="29">
        <f t="shared" ref="Z41" si="77">IF(Z40&gt;$G$8,"",IF(Y41=EOMONTH(DATE($C38,$D38,1),0),"",IF(Y41="","",Y41+1)))</f>
        <v>46319</v>
      </c>
      <c r="AA41" s="29">
        <f t="shared" ref="AA41" si="78">IF(AA40&gt;$G$8,"",IF(Z41=EOMONTH(DATE($C38,$D38,1),0),"",IF(Z41="","",Z41+1)))</f>
        <v>46320</v>
      </c>
      <c r="AB41" s="29">
        <f t="shared" ref="AB41" si="79">IF(AB40&gt;$G$8,"",IF(AA41=EOMONTH(DATE($C38,$D38,1),0),"",IF(AA41="","",AA41+1)))</f>
        <v>46321</v>
      </c>
      <c r="AC41" s="29">
        <f t="shared" ref="AC41" si="80">IF(AC40&gt;$G$8,"",IF(AB41=EOMONTH(DATE($C38,$D38,1),0),"",IF(AB41="","",AB41+1)))</f>
        <v>46322</v>
      </c>
      <c r="AD41" s="29">
        <f t="shared" ref="AD41" si="81">IF(AD40&gt;$G$8,"",IF(AC41=EOMONTH(DATE($C38,$D38,1),0),"",IF(AC41="","",AC41+1)))</f>
        <v>46323</v>
      </c>
      <c r="AE41" s="29">
        <f t="shared" ref="AE41" si="82">IF(AE40&gt;$G$8,"",IF(AD41=EOMONTH(DATE($C38,$D38,1),0),"",IF(AD41="","",AD41+1)))</f>
        <v>46324</v>
      </c>
      <c r="AF41" s="29">
        <f t="shared" ref="AF41" si="83">IF(AF40&gt;$G$8,"",IF(AE41=EOMONTH(DATE($C38,$D38,1),0),"",IF(AE41="","",AE41+1)))</f>
        <v>46325</v>
      </c>
      <c r="AG41" s="29">
        <f t="shared" ref="AG41" si="84">IF(AG40&gt;$G$8,"",IF(AF41=EOMONTH(DATE($C38,$D38,1),0),"",IF(AF41="","",AF41+1)))</f>
        <v>46326</v>
      </c>
      <c r="AH41" s="30" t="s">
        <v>21</v>
      </c>
      <c r="AI41" s="31">
        <f>+COUNTIFS(C42:AG42,"土",C46:AG46,"")+COUNTIFS(C42:AG42,"日",C46:AG46,"")</f>
        <v>9</v>
      </c>
    </row>
    <row r="42" spans="2:36" x14ac:dyDescent="0.15">
      <c r="B42" s="32" t="s">
        <v>5</v>
      </c>
      <c r="C42" s="33" t="str">
        <f>IFERROR(TEXT(WEEKDAY(+C41),"aaa"),"")</f>
        <v>木</v>
      </c>
      <c r="D42" s="33" t="str">
        <f t="shared" ref="D42:AG42" si="85">IFERROR(TEXT(WEEKDAY(+D41),"aaa"),"")</f>
        <v>金</v>
      </c>
      <c r="E42" s="33" t="str">
        <f t="shared" si="85"/>
        <v>土</v>
      </c>
      <c r="F42" s="33" t="str">
        <f t="shared" si="85"/>
        <v>日</v>
      </c>
      <c r="G42" s="33" t="str">
        <f t="shared" si="85"/>
        <v>月</v>
      </c>
      <c r="H42" s="33" t="str">
        <f t="shared" si="85"/>
        <v>火</v>
      </c>
      <c r="I42" s="33" t="str">
        <f t="shared" si="85"/>
        <v>水</v>
      </c>
      <c r="J42" s="33" t="str">
        <f t="shared" si="85"/>
        <v>木</v>
      </c>
      <c r="K42" s="33" t="str">
        <f t="shared" si="85"/>
        <v>金</v>
      </c>
      <c r="L42" s="33" t="str">
        <f t="shared" si="85"/>
        <v>土</v>
      </c>
      <c r="M42" s="33" t="str">
        <f t="shared" si="85"/>
        <v>日</v>
      </c>
      <c r="N42" s="33" t="str">
        <f t="shared" si="85"/>
        <v>月</v>
      </c>
      <c r="O42" s="33" t="str">
        <f t="shared" si="85"/>
        <v>火</v>
      </c>
      <c r="P42" s="33" t="str">
        <f t="shared" si="85"/>
        <v>水</v>
      </c>
      <c r="Q42" s="33" t="str">
        <f t="shared" si="85"/>
        <v>木</v>
      </c>
      <c r="R42" s="33" t="str">
        <f t="shared" si="85"/>
        <v>金</v>
      </c>
      <c r="S42" s="33" t="str">
        <f t="shared" si="85"/>
        <v>土</v>
      </c>
      <c r="T42" s="33" t="str">
        <f t="shared" si="85"/>
        <v>日</v>
      </c>
      <c r="U42" s="33" t="str">
        <f t="shared" si="85"/>
        <v>月</v>
      </c>
      <c r="V42" s="33" t="str">
        <f t="shared" si="85"/>
        <v>火</v>
      </c>
      <c r="W42" s="33" t="str">
        <f t="shared" si="85"/>
        <v>水</v>
      </c>
      <c r="X42" s="33" t="str">
        <f t="shared" si="85"/>
        <v>木</v>
      </c>
      <c r="Y42" s="33" t="str">
        <f t="shared" si="85"/>
        <v>金</v>
      </c>
      <c r="Z42" s="33" t="str">
        <f t="shared" si="85"/>
        <v>土</v>
      </c>
      <c r="AA42" s="33" t="str">
        <f t="shared" si="85"/>
        <v>日</v>
      </c>
      <c r="AB42" s="33" t="str">
        <f t="shared" si="85"/>
        <v>月</v>
      </c>
      <c r="AC42" s="33" t="str">
        <f t="shared" si="85"/>
        <v>火</v>
      </c>
      <c r="AD42" s="33" t="str">
        <f t="shared" si="85"/>
        <v>水</v>
      </c>
      <c r="AE42" s="33" t="str">
        <f t="shared" si="85"/>
        <v>木</v>
      </c>
      <c r="AF42" s="33" t="str">
        <f t="shared" si="85"/>
        <v>金</v>
      </c>
      <c r="AG42" s="33" t="str">
        <f t="shared" si="85"/>
        <v>土</v>
      </c>
      <c r="AH42" s="30" t="s">
        <v>16</v>
      </c>
      <c r="AI42" s="31">
        <f>+COUNTIF(C46:AG46,"夏休")+COUNTIF(C46:AG46,"冬休")+COUNTIF(C46:AG46,"中止")</f>
        <v>0</v>
      </c>
    </row>
    <row r="43" spans="2:36" ht="13.5" customHeight="1" x14ac:dyDescent="0.15">
      <c r="B43" s="104" t="s">
        <v>8</v>
      </c>
      <c r="C43" s="110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16"/>
      <c r="AE43" s="116"/>
      <c r="AF43" s="101"/>
      <c r="AG43" s="119"/>
      <c r="AH43" s="34" t="s">
        <v>2</v>
      </c>
      <c r="AI43" s="35">
        <f>COUNT(C41:AG41)-AI42</f>
        <v>31</v>
      </c>
    </row>
    <row r="44" spans="2:36" ht="13.5" customHeight="1" x14ac:dyDescent="0.15">
      <c r="B44" s="105"/>
      <c r="C44" s="111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17"/>
      <c r="AE44" s="117"/>
      <c r="AF44" s="102"/>
      <c r="AG44" s="120"/>
      <c r="AH44" s="34" t="s">
        <v>6</v>
      </c>
      <c r="AI44" s="36">
        <f>+COUNTIF(C47:AG47,"休")</f>
        <v>0</v>
      </c>
      <c r="AJ44" s="37" t="str">
        <f>IF(AI45&gt;0.285,"",IF(AI44&lt;AI41,"←計画日数が足りません",""))</f>
        <v>←計画日数が足りません</v>
      </c>
    </row>
    <row r="45" spans="2:36" ht="13.5" customHeight="1" x14ac:dyDescent="0.15">
      <c r="B45" s="106"/>
      <c r="C45" s="112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18"/>
      <c r="AE45" s="118"/>
      <c r="AF45" s="103"/>
      <c r="AG45" s="121"/>
      <c r="AH45" s="34" t="s">
        <v>9</v>
      </c>
      <c r="AI45" s="49">
        <f>+AI44/AI43</f>
        <v>0</v>
      </c>
    </row>
    <row r="46" spans="2:36" x14ac:dyDescent="0.15">
      <c r="B46" s="39" t="s">
        <v>15</v>
      </c>
      <c r="C46" s="5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3"/>
      <c r="AE46" s="3"/>
      <c r="AF46" s="2"/>
      <c r="AG46" s="4"/>
      <c r="AH46" s="34" t="s">
        <v>10</v>
      </c>
      <c r="AI46" s="36">
        <f>+COUNTIF(C48:AG48,"*休")</f>
        <v>0</v>
      </c>
    </row>
    <row r="47" spans="2:36" x14ac:dyDescent="0.15">
      <c r="B47" s="32" t="s">
        <v>0</v>
      </c>
      <c r="C47" s="5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54"/>
      <c r="AH47" s="40" t="s">
        <v>4</v>
      </c>
      <c r="AI47" s="50">
        <f>+AI46/AI43</f>
        <v>0</v>
      </c>
    </row>
    <row r="48" spans="2:36" x14ac:dyDescent="0.15">
      <c r="B48" s="42" t="s">
        <v>7</v>
      </c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7"/>
      <c r="AH48" s="43" t="s">
        <v>18</v>
      </c>
      <c r="AI48" s="44" t="str">
        <f>_xlfn.IFS(AI47&gt;=0.285,"OK",AI41&lt;=AI46,"OK",AI41&gt;AI46,"NG")</f>
        <v>NG</v>
      </c>
      <c r="AJ48" s="37" t="str">
        <f>IF(AI48="NG","←月単位未達成","←月単位達成")</f>
        <v>←月単位未達成</v>
      </c>
    </row>
    <row r="49" spans="2:36" hidden="1" x14ac:dyDescent="0.15">
      <c r="C49" s="53" t="str">
        <f>IF($C46="","通常",C46)</f>
        <v>通常</v>
      </c>
      <c r="D49" s="53" t="str">
        <f t="shared" ref="D49:AG49" si="86">IF(D46="","通常",D46)</f>
        <v>通常</v>
      </c>
      <c r="E49" s="53" t="str">
        <f t="shared" si="86"/>
        <v>通常</v>
      </c>
      <c r="F49" s="53" t="str">
        <f t="shared" si="86"/>
        <v>通常</v>
      </c>
      <c r="G49" s="53" t="str">
        <f t="shared" si="86"/>
        <v>通常</v>
      </c>
      <c r="H49" s="53" t="str">
        <f t="shared" si="86"/>
        <v>通常</v>
      </c>
      <c r="I49" s="53" t="str">
        <f t="shared" si="86"/>
        <v>通常</v>
      </c>
      <c r="J49" s="53" t="str">
        <f t="shared" si="86"/>
        <v>通常</v>
      </c>
      <c r="K49" s="53" t="str">
        <f t="shared" si="86"/>
        <v>通常</v>
      </c>
      <c r="L49" s="53" t="str">
        <f t="shared" si="86"/>
        <v>通常</v>
      </c>
      <c r="M49" s="53" t="str">
        <f t="shared" si="86"/>
        <v>通常</v>
      </c>
      <c r="N49" s="53" t="str">
        <f t="shared" si="86"/>
        <v>通常</v>
      </c>
      <c r="O49" s="53" t="str">
        <f t="shared" si="86"/>
        <v>通常</v>
      </c>
      <c r="P49" s="53" t="str">
        <f t="shared" si="86"/>
        <v>通常</v>
      </c>
      <c r="Q49" s="53" t="str">
        <f t="shared" si="86"/>
        <v>通常</v>
      </c>
      <c r="R49" s="53" t="str">
        <f t="shared" si="86"/>
        <v>通常</v>
      </c>
      <c r="S49" s="53" t="str">
        <f t="shared" si="86"/>
        <v>通常</v>
      </c>
      <c r="T49" s="53" t="str">
        <f t="shared" si="86"/>
        <v>通常</v>
      </c>
      <c r="U49" s="53" t="str">
        <f t="shared" si="86"/>
        <v>通常</v>
      </c>
      <c r="V49" s="53" t="str">
        <f t="shared" si="86"/>
        <v>通常</v>
      </c>
      <c r="W49" s="53" t="str">
        <f t="shared" si="86"/>
        <v>通常</v>
      </c>
      <c r="X49" s="53" t="str">
        <f t="shared" si="86"/>
        <v>通常</v>
      </c>
      <c r="Y49" s="53" t="str">
        <f t="shared" si="86"/>
        <v>通常</v>
      </c>
      <c r="Z49" s="53" t="str">
        <f t="shared" si="86"/>
        <v>通常</v>
      </c>
      <c r="AA49" s="53" t="str">
        <f t="shared" si="86"/>
        <v>通常</v>
      </c>
      <c r="AB49" s="53" t="str">
        <f t="shared" si="86"/>
        <v>通常</v>
      </c>
      <c r="AC49" s="53" t="str">
        <f t="shared" si="86"/>
        <v>通常</v>
      </c>
      <c r="AD49" s="53" t="str">
        <f t="shared" si="86"/>
        <v>通常</v>
      </c>
      <c r="AE49" s="53" t="str">
        <f t="shared" si="86"/>
        <v>通常</v>
      </c>
      <c r="AF49" s="53" t="str">
        <f t="shared" si="86"/>
        <v>通常</v>
      </c>
      <c r="AG49" s="53" t="str">
        <f t="shared" si="86"/>
        <v>通常</v>
      </c>
      <c r="AI49" s="52"/>
      <c r="AJ49" s="37"/>
    </row>
    <row r="50" spans="2:36" hidden="1" x14ac:dyDescent="0.15">
      <c r="C50" s="53" t="str">
        <f>IF(C46="","通常実績",C46)</f>
        <v>通常実績</v>
      </c>
      <c r="D50" s="53" t="str">
        <f t="shared" ref="D50:AG50" si="87">IF(D46="","通常実績",D46)</f>
        <v>通常実績</v>
      </c>
      <c r="E50" s="53" t="str">
        <f t="shared" si="87"/>
        <v>通常実績</v>
      </c>
      <c r="F50" s="53" t="str">
        <f t="shared" si="87"/>
        <v>通常実績</v>
      </c>
      <c r="G50" s="53" t="str">
        <f t="shared" si="87"/>
        <v>通常実績</v>
      </c>
      <c r="H50" s="53" t="str">
        <f t="shared" si="87"/>
        <v>通常実績</v>
      </c>
      <c r="I50" s="53" t="str">
        <f t="shared" si="87"/>
        <v>通常実績</v>
      </c>
      <c r="J50" s="53" t="str">
        <f t="shared" si="87"/>
        <v>通常実績</v>
      </c>
      <c r="K50" s="53" t="str">
        <f t="shared" si="87"/>
        <v>通常実績</v>
      </c>
      <c r="L50" s="53" t="str">
        <f t="shared" si="87"/>
        <v>通常実績</v>
      </c>
      <c r="M50" s="53" t="str">
        <f t="shared" si="87"/>
        <v>通常実績</v>
      </c>
      <c r="N50" s="53" t="str">
        <f t="shared" si="87"/>
        <v>通常実績</v>
      </c>
      <c r="O50" s="53" t="str">
        <f t="shared" si="87"/>
        <v>通常実績</v>
      </c>
      <c r="P50" s="53" t="str">
        <f t="shared" si="87"/>
        <v>通常実績</v>
      </c>
      <c r="Q50" s="53" t="str">
        <f t="shared" si="87"/>
        <v>通常実績</v>
      </c>
      <c r="R50" s="53" t="str">
        <f t="shared" si="87"/>
        <v>通常実績</v>
      </c>
      <c r="S50" s="53" t="str">
        <f t="shared" si="87"/>
        <v>通常実績</v>
      </c>
      <c r="T50" s="53" t="str">
        <f t="shared" si="87"/>
        <v>通常実績</v>
      </c>
      <c r="U50" s="53" t="str">
        <f t="shared" si="87"/>
        <v>通常実績</v>
      </c>
      <c r="V50" s="53" t="str">
        <f t="shared" si="87"/>
        <v>通常実績</v>
      </c>
      <c r="W50" s="53" t="str">
        <f t="shared" si="87"/>
        <v>通常実績</v>
      </c>
      <c r="X50" s="53" t="str">
        <f t="shared" si="87"/>
        <v>通常実績</v>
      </c>
      <c r="Y50" s="53" t="str">
        <f t="shared" si="87"/>
        <v>通常実績</v>
      </c>
      <c r="Z50" s="53" t="str">
        <f t="shared" si="87"/>
        <v>通常実績</v>
      </c>
      <c r="AA50" s="53" t="str">
        <f t="shared" si="87"/>
        <v>通常実績</v>
      </c>
      <c r="AB50" s="53" t="str">
        <f t="shared" si="87"/>
        <v>通常実績</v>
      </c>
      <c r="AC50" s="53" t="str">
        <f t="shared" si="87"/>
        <v>通常実績</v>
      </c>
      <c r="AD50" s="53" t="str">
        <f t="shared" si="87"/>
        <v>通常実績</v>
      </c>
      <c r="AE50" s="53" t="str">
        <f t="shared" si="87"/>
        <v>通常実績</v>
      </c>
      <c r="AF50" s="53" t="str">
        <f t="shared" si="87"/>
        <v>通常実績</v>
      </c>
      <c r="AG50" s="53" t="str">
        <f t="shared" si="87"/>
        <v>通常実績</v>
      </c>
      <c r="AI50" s="52"/>
      <c r="AJ50" s="37"/>
    </row>
    <row r="52" spans="2:36" hidden="1" x14ac:dyDescent="0.15">
      <c r="C52" s="7">
        <f>YEAR(C55)</f>
        <v>2026</v>
      </c>
      <c r="D52" s="7">
        <f>MONTH(C55)</f>
        <v>11</v>
      </c>
    </row>
    <row r="53" spans="2:36" x14ac:dyDescent="0.15">
      <c r="B53" s="11" t="s">
        <v>19</v>
      </c>
      <c r="C53" s="98">
        <f>C55</f>
        <v>46327</v>
      </c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100"/>
    </row>
    <row r="54" spans="2:36" hidden="1" x14ac:dyDescent="0.15">
      <c r="B54" s="45"/>
      <c r="C54" s="29">
        <f>DATE($C52,$D52,1)</f>
        <v>46327</v>
      </c>
      <c r="D54" s="29">
        <f>C54+1</f>
        <v>46328</v>
      </c>
      <c r="E54" s="29">
        <f t="shared" ref="E54" si="88">D54+1</f>
        <v>46329</v>
      </c>
      <c r="F54" s="29">
        <f t="shared" ref="F54" si="89">E54+1</f>
        <v>46330</v>
      </c>
      <c r="G54" s="29">
        <f t="shared" ref="G54" si="90">F54+1</f>
        <v>46331</v>
      </c>
      <c r="H54" s="29">
        <f t="shared" ref="H54" si="91">G54+1</f>
        <v>46332</v>
      </c>
      <c r="I54" s="29">
        <f t="shared" ref="I54" si="92">H54+1</f>
        <v>46333</v>
      </c>
      <c r="J54" s="29">
        <f t="shared" ref="J54" si="93">I54+1</f>
        <v>46334</v>
      </c>
      <c r="K54" s="29">
        <f t="shared" ref="K54" si="94">J54+1</f>
        <v>46335</v>
      </c>
      <c r="L54" s="29">
        <f t="shared" ref="L54" si="95">K54+1</f>
        <v>46336</v>
      </c>
      <c r="M54" s="29">
        <f t="shared" ref="M54" si="96">L54+1</f>
        <v>46337</v>
      </c>
      <c r="N54" s="29">
        <f t="shared" ref="N54" si="97">M54+1</f>
        <v>46338</v>
      </c>
      <c r="O54" s="29">
        <f t="shared" ref="O54" si="98">N54+1</f>
        <v>46339</v>
      </c>
      <c r="P54" s="29">
        <f t="shared" ref="P54" si="99">O54+1</f>
        <v>46340</v>
      </c>
      <c r="Q54" s="29">
        <f t="shared" ref="Q54" si="100">P54+1</f>
        <v>46341</v>
      </c>
      <c r="R54" s="29">
        <f t="shared" ref="R54" si="101">Q54+1</f>
        <v>46342</v>
      </c>
      <c r="S54" s="29">
        <f t="shared" ref="S54" si="102">R54+1</f>
        <v>46343</v>
      </c>
      <c r="T54" s="29">
        <f t="shared" ref="T54" si="103">S54+1</f>
        <v>46344</v>
      </c>
      <c r="U54" s="29">
        <f t="shared" ref="U54" si="104">T54+1</f>
        <v>46345</v>
      </c>
      <c r="V54" s="29">
        <f t="shared" ref="V54" si="105">U54+1</f>
        <v>46346</v>
      </c>
      <c r="W54" s="29">
        <f t="shared" ref="W54" si="106">V54+1</f>
        <v>46347</v>
      </c>
      <c r="X54" s="29">
        <f t="shared" ref="X54" si="107">W54+1</f>
        <v>46348</v>
      </c>
      <c r="Y54" s="29">
        <f t="shared" ref="Y54" si="108">X54+1</f>
        <v>46349</v>
      </c>
      <c r="Z54" s="29">
        <f t="shared" ref="Z54" si="109">Y54+1</f>
        <v>46350</v>
      </c>
      <c r="AA54" s="29">
        <f t="shared" ref="AA54" si="110">Z54+1</f>
        <v>46351</v>
      </c>
      <c r="AB54" s="29">
        <f t="shared" ref="AB54" si="111">AA54+1</f>
        <v>46352</v>
      </c>
      <c r="AC54" s="29">
        <f t="shared" ref="AC54" si="112">AB54+1</f>
        <v>46353</v>
      </c>
      <c r="AD54" s="29">
        <f t="shared" ref="AD54" si="113">AC54+1</f>
        <v>46354</v>
      </c>
      <c r="AE54" s="29">
        <f t="shared" ref="AE54" si="114">AD54+1</f>
        <v>46355</v>
      </c>
      <c r="AF54" s="29">
        <f t="shared" ref="AF54" si="115">AE54+1</f>
        <v>46356</v>
      </c>
      <c r="AG54" s="29">
        <f t="shared" ref="AG54" si="116">AF54+1</f>
        <v>46357</v>
      </c>
      <c r="AH54" s="46"/>
      <c r="AI54" s="47"/>
    </row>
    <row r="55" spans="2:36" x14ac:dyDescent="0.15">
      <c r="B55" s="27" t="s">
        <v>20</v>
      </c>
      <c r="C55" s="48">
        <f>IF(EDATE(C40,1)&gt;$G$8,"",EDATE(C40,1))</f>
        <v>46327</v>
      </c>
      <c r="D55" s="29">
        <f>IF(D54&gt;$G$8,"",IF(C55=EOMONTH(DATE($C52,$D52,1),0),"",IF(C55="","",C55+1)))</f>
        <v>46328</v>
      </c>
      <c r="E55" s="29">
        <f t="shared" ref="E55" si="117">IF(E54&gt;$G$8,"",IF(D55=EOMONTH(DATE($C52,$D52,1),0),"",IF(D55="","",D55+1)))</f>
        <v>46329</v>
      </c>
      <c r="F55" s="29">
        <f t="shared" ref="F55" si="118">IF(F54&gt;$G$8,"",IF(E55=EOMONTH(DATE($C52,$D52,1),0),"",IF(E55="","",E55+1)))</f>
        <v>46330</v>
      </c>
      <c r="G55" s="29">
        <f t="shared" ref="G55" si="119">IF(G54&gt;$G$8,"",IF(F55=EOMONTH(DATE($C52,$D52,1),0),"",IF(F55="","",F55+1)))</f>
        <v>46331</v>
      </c>
      <c r="H55" s="29">
        <f t="shared" ref="H55" si="120">IF(H54&gt;$G$8,"",IF(G55=EOMONTH(DATE($C52,$D52,1),0),"",IF(G55="","",G55+1)))</f>
        <v>46332</v>
      </c>
      <c r="I55" s="29">
        <f t="shared" ref="I55" si="121">IF(I54&gt;$G$8,"",IF(H55=EOMONTH(DATE($C52,$D52,1),0),"",IF(H55="","",H55+1)))</f>
        <v>46333</v>
      </c>
      <c r="J55" s="29">
        <f t="shared" ref="J55" si="122">IF(J54&gt;$G$8,"",IF(I55=EOMONTH(DATE($C52,$D52,1),0),"",IF(I55="","",I55+1)))</f>
        <v>46334</v>
      </c>
      <c r="K55" s="29">
        <f t="shared" ref="K55" si="123">IF(K54&gt;$G$8,"",IF(J55=EOMONTH(DATE($C52,$D52,1),0),"",IF(J55="","",J55+1)))</f>
        <v>46335</v>
      </c>
      <c r="L55" s="29">
        <f t="shared" ref="L55" si="124">IF(L54&gt;$G$8,"",IF(K55=EOMONTH(DATE($C52,$D52,1),0),"",IF(K55="","",K55+1)))</f>
        <v>46336</v>
      </c>
      <c r="M55" s="29">
        <f t="shared" ref="M55" si="125">IF(M54&gt;$G$8,"",IF(L55=EOMONTH(DATE($C52,$D52,1),0),"",IF(L55="","",L55+1)))</f>
        <v>46337</v>
      </c>
      <c r="N55" s="29">
        <f t="shared" ref="N55" si="126">IF(N54&gt;$G$8,"",IF(M55=EOMONTH(DATE($C52,$D52,1),0),"",IF(M55="","",M55+1)))</f>
        <v>46338</v>
      </c>
      <c r="O55" s="29">
        <f t="shared" ref="O55" si="127">IF(O54&gt;$G$8,"",IF(N55=EOMONTH(DATE($C52,$D52,1),0),"",IF(N55="","",N55+1)))</f>
        <v>46339</v>
      </c>
      <c r="P55" s="29">
        <f t="shared" ref="P55" si="128">IF(P54&gt;$G$8,"",IF(O55=EOMONTH(DATE($C52,$D52,1),0),"",IF(O55="","",O55+1)))</f>
        <v>46340</v>
      </c>
      <c r="Q55" s="29">
        <f t="shared" ref="Q55" si="129">IF(Q54&gt;$G$8,"",IF(P55=EOMONTH(DATE($C52,$D52,1),0),"",IF(P55="","",P55+1)))</f>
        <v>46341</v>
      </c>
      <c r="R55" s="29">
        <f t="shared" ref="R55" si="130">IF(R54&gt;$G$8,"",IF(Q55=EOMONTH(DATE($C52,$D52,1),0),"",IF(Q55="","",Q55+1)))</f>
        <v>46342</v>
      </c>
      <c r="S55" s="29">
        <f t="shared" ref="S55" si="131">IF(S54&gt;$G$8,"",IF(R55=EOMONTH(DATE($C52,$D52,1),0),"",IF(R55="","",R55+1)))</f>
        <v>46343</v>
      </c>
      <c r="T55" s="29">
        <f t="shared" ref="T55" si="132">IF(T54&gt;$G$8,"",IF(S55=EOMONTH(DATE($C52,$D52,1),0),"",IF(S55="","",S55+1)))</f>
        <v>46344</v>
      </c>
      <c r="U55" s="29">
        <f t="shared" ref="U55" si="133">IF(U54&gt;$G$8,"",IF(T55=EOMONTH(DATE($C52,$D52,1),0),"",IF(T55="","",T55+1)))</f>
        <v>46345</v>
      </c>
      <c r="V55" s="29">
        <f t="shared" ref="V55" si="134">IF(V54&gt;$G$8,"",IF(U55=EOMONTH(DATE($C52,$D52,1),0),"",IF(U55="","",U55+1)))</f>
        <v>46346</v>
      </c>
      <c r="W55" s="29">
        <f t="shared" ref="W55" si="135">IF(W54&gt;$G$8,"",IF(V55=EOMONTH(DATE($C52,$D52,1),0),"",IF(V55="","",V55+1)))</f>
        <v>46347</v>
      </c>
      <c r="X55" s="29">
        <f t="shared" ref="X55" si="136">IF(X54&gt;$G$8,"",IF(W55=EOMONTH(DATE($C52,$D52,1),0),"",IF(W55="","",W55+1)))</f>
        <v>46348</v>
      </c>
      <c r="Y55" s="29">
        <f t="shared" ref="Y55" si="137">IF(Y54&gt;$G$8,"",IF(X55=EOMONTH(DATE($C52,$D52,1),0),"",IF(X55="","",X55+1)))</f>
        <v>46349</v>
      </c>
      <c r="Z55" s="29">
        <f t="shared" ref="Z55" si="138">IF(Z54&gt;$G$8,"",IF(Y55=EOMONTH(DATE($C52,$D52,1),0),"",IF(Y55="","",Y55+1)))</f>
        <v>46350</v>
      </c>
      <c r="AA55" s="29">
        <f t="shared" ref="AA55" si="139">IF(AA54&gt;$G$8,"",IF(Z55=EOMONTH(DATE($C52,$D52,1),0),"",IF(Z55="","",Z55+1)))</f>
        <v>46351</v>
      </c>
      <c r="AB55" s="29">
        <f t="shared" ref="AB55" si="140">IF(AB54&gt;$G$8,"",IF(AA55=EOMONTH(DATE($C52,$D52,1),0),"",IF(AA55="","",AA55+1)))</f>
        <v>46352</v>
      </c>
      <c r="AC55" s="29">
        <f t="shared" ref="AC55" si="141">IF(AC54&gt;$G$8,"",IF(AB55=EOMONTH(DATE($C52,$D52,1),0),"",IF(AB55="","",AB55+1)))</f>
        <v>46353</v>
      </c>
      <c r="AD55" s="29">
        <f t="shared" ref="AD55" si="142">IF(AD54&gt;$G$8,"",IF(AC55=EOMONTH(DATE($C52,$D52,1),0),"",IF(AC55="","",AC55+1)))</f>
        <v>46354</v>
      </c>
      <c r="AE55" s="29">
        <f t="shared" ref="AE55" si="143">IF(AE54&gt;$G$8,"",IF(AD55=EOMONTH(DATE($C52,$D52,1),0),"",IF(AD55="","",AD55+1)))</f>
        <v>46355</v>
      </c>
      <c r="AF55" s="29">
        <f t="shared" ref="AF55" si="144">IF(AF54&gt;$G$8,"",IF(AE55=EOMONTH(DATE($C52,$D52,1),0),"",IF(AE55="","",AE55+1)))</f>
        <v>46356</v>
      </c>
      <c r="AG55" s="29" t="str">
        <f t="shared" ref="AG55" si="145">IF(AG54&gt;$G$8,"",IF(AF55=EOMONTH(DATE($C52,$D52,1),0),"",IF(AF55="","",AF55+1)))</f>
        <v/>
      </c>
      <c r="AH55" s="30" t="s">
        <v>21</v>
      </c>
      <c r="AI55" s="31">
        <f>+COUNTIFS(C56:AG56,"土",C60:AG60,"")+COUNTIFS(C56:AG56,"日",C60:AG60,"")</f>
        <v>9</v>
      </c>
    </row>
    <row r="56" spans="2:36" x14ac:dyDescent="0.15">
      <c r="B56" s="32" t="s">
        <v>5</v>
      </c>
      <c r="C56" s="33" t="str">
        <f>IFERROR(TEXT(WEEKDAY(+C55),"aaa"),"")</f>
        <v>日</v>
      </c>
      <c r="D56" s="33" t="str">
        <f t="shared" ref="D56:AG56" si="146">IFERROR(TEXT(WEEKDAY(+D55),"aaa"),"")</f>
        <v>月</v>
      </c>
      <c r="E56" s="33" t="str">
        <f t="shared" si="146"/>
        <v>火</v>
      </c>
      <c r="F56" s="33" t="str">
        <f t="shared" si="146"/>
        <v>水</v>
      </c>
      <c r="G56" s="33" t="str">
        <f t="shared" si="146"/>
        <v>木</v>
      </c>
      <c r="H56" s="33" t="str">
        <f t="shared" si="146"/>
        <v>金</v>
      </c>
      <c r="I56" s="33" t="str">
        <f t="shared" si="146"/>
        <v>土</v>
      </c>
      <c r="J56" s="33" t="str">
        <f t="shared" si="146"/>
        <v>日</v>
      </c>
      <c r="K56" s="33" t="str">
        <f t="shared" si="146"/>
        <v>月</v>
      </c>
      <c r="L56" s="33" t="str">
        <f t="shared" si="146"/>
        <v>火</v>
      </c>
      <c r="M56" s="33" t="str">
        <f t="shared" si="146"/>
        <v>水</v>
      </c>
      <c r="N56" s="33" t="str">
        <f t="shared" si="146"/>
        <v>木</v>
      </c>
      <c r="O56" s="33" t="str">
        <f t="shared" si="146"/>
        <v>金</v>
      </c>
      <c r="P56" s="33" t="str">
        <f t="shared" si="146"/>
        <v>土</v>
      </c>
      <c r="Q56" s="33" t="str">
        <f t="shared" si="146"/>
        <v>日</v>
      </c>
      <c r="R56" s="33" t="str">
        <f t="shared" si="146"/>
        <v>月</v>
      </c>
      <c r="S56" s="33" t="str">
        <f t="shared" si="146"/>
        <v>火</v>
      </c>
      <c r="T56" s="33" t="str">
        <f t="shared" si="146"/>
        <v>水</v>
      </c>
      <c r="U56" s="33" t="str">
        <f t="shared" si="146"/>
        <v>木</v>
      </c>
      <c r="V56" s="33" t="str">
        <f t="shared" si="146"/>
        <v>金</v>
      </c>
      <c r="W56" s="33" t="str">
        <f t="shared" si="146"/>
        <v>土</v>
      </c>
      <c r="X56" s="33" t="str">
        <f t="shared" si="146"/>
        <v>日</v>
      </c>
      <c r="Y56" s="33" t="str">
        <f t="shared" si="146"/>
        <v>月</v>
      </c>
      <c r="Z56" s="33" t="str">
        <f t="shared" si="146"/>
        <v>火</v>
      </c>
      <c r="AA56" s="33" t="str">
        <f t="shared" si="146"/>
        <v>水</v>
      </c>
      <c r="AB56" s="33" t="str">
        <f t="shared" si="146"/>
        <v>木</v>
      </c>
      <c r="AC56" s="33" t="str">
        <f t="shared" si="146"/>
        <v>金</v>
      </c>
      <c r="AD56" s="33" t="str">
        <f t="shared" si="146"/>
        <v>土</v>
      </c>
      <c r="AE56" s="33" t="str">
        <f t="shared" si="146"/>
        <v>日</v>
      </c>
      <c r="AF56" s="33" t="str">
        <f t="shared" si="146"/>
        <v>月</v>
      </c>
      <c r="AG56" s="33" t="str">
        <f t="shared" si="146"/>
        <v/>
      </c>
      <c r="AH56" s="30" t="s">
        <v>16</v>
      </c>
      <c r="AI56" s="31">
        <f>+COUNTIF(C60:AG60,"夏休")+COUNTIF(C60:AG60,"冬休")+COUNTIF(C60:AG60,"中止")</f>
        <v>0</v>
      </c>
    </row>
    <row r="57" spans="2:36" ht="13.5" customHeight="1" x14ac:dyDescent="0.15">
      <c r="B57" s="104" t="s">
        <v>8</v>
      </c>
      <c r="C57" s="110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16"/>
      <c r="AE57" s="116"/>
      <c r="AF57" s="101"/>
      <c r="AG57" s="119"/>
      <c r="AH57" s="34" t="s">
        <v>2</v>
      </c>
      <c r="AI57" s="35">
        <f>COUNT(C55:AG55)-AI56</f>
        <v>30</v>
      </c>
    </row>
    <row r="58" spans="2:36" ht="13.5" customHeight="1" x14ac:dyDescent="0.15">
      <c r="B58" s="105"/>
      <c r="C58" s="111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17"/>
      <c r="AE58" s="117"/>
      <c r="AF58" s="102"/>
      <c r="AG58" s="120"/>
      <c r="AH58" s="34" t="s">
        <v>6</v>
      </c>
      <c r="AI58" s="36">
        <f>+COUNTIF(C61:AG61,"休")</f>
        <v>0</v>
      </c>
      <c r="AJ58" s="37" t="str">
        <f>IF(AI59&gt;0.285,"",IF(AI58&lt;AI55,"←計画日数が足りません",""))</f>
        <v>←計画日数が足りません</v>
      </c>
    </row>
    <row r="59" spans="2:36" ht="13.5" customHeight="1" x14ac:dyDescent="0.15">
      <c r="B59" s="106"/>
      <c r="C59" s="112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18"/>
      <c r="AE59" s="118"/>
      <c r="AF59" s="103"/>
      <c r="AG59" s="121"/>
      <c r="AH59" s="34" t="s">
        <v>9</v>
      </c>
      <c r="AI59" s="49">
        <f>+AI58/AI57</f>
        <v>0</v>
      </c>
    </row>
    <row r="60" spans="2:36" x14ac:dyDescent="0.15">
      <c r="B60" s="39" t="s">
        <v>15</v>
      </c>
      <c r="C60" s="5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3"/>
      <c r="AE60" s="3"/>
      <c r="AF60" s="2"/>
      <c r="AG60" s="4"/>
      <c r="AH60" s="34" t="s">
        <v>10</v>
      </c>
      <c r="AI60" s="36">
        <f>+COUNTIF(C62:AG62,"*休")</f>
        <v>0</v>
      </c>
    </row>
    <row r="61" spans="2:36" x14ac:dyDescent="0.15">
      <c r="B61" s="32" t="s">
        <v>0</v>
      </c>
      <c r="C61" s="5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54"/>
      <c r="AH61" s="40" t="s">
        <v>4</v>
      </c>
      <c r="AI61" s="50">
        <f>+AI60/AI57</f>
        <v>0</v>
      </c>
    </row>
    <row r="62" spans="2:36" x14ac:dyDescent="0.15">
      <c r="B62" s="42" t="s">
        <v>7</v>
      </c>
      <c r="C62" s="55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7"/>
      <c r="AH62" s="43" t="s">
        <v>18</v>
      </c>
      <c r="AI62" s="44" t="str">
        <f>_xlfn.IFS(AI61&gt;=0.285,"OK",AI55&lt;=AI60,"OK",AI55&gt;AI60,"NG")</f>
        <v>NG</v>
      </c>
      <c r="AJ62" s="37" t="str">
        <f>IF(AI62="NG","←月単位未達成","←月単位達成")</f>
        <v>←月単位未達成</v>
      </c>
    </row>
    <row r="63" spans="2:36" hidden="1" x14ac:dyDescent="0.15">
      <c r="C63" s="53" t="str">
        <f>IF($C60="","通常",C60)</f>
        <v>通常</v>
      </c>
      <c r="D63" s="53" t="str">
        <f t="shared" ref="D63:AG63" si="147">IF(D60="","通常",D60)</f>
        <v>通常</v>
      </c>
      <c r="E63" s="53" t="str">
        <f t="shared" si="147"/>
        <v>通常</v>
      </c>
      <c r="F63" s="53" t="str">
        <f t="shared" si="147"/>
        <v>通常</v>
      </c>
      <c r="G63" s="53" t="str">
        <f t="shared" si="147"/>
        <v>通常</v>
      </c>
      <c r="H63" s="53" t="str">
        <f t="shared" si="147"/>
        <v>通常</v>
      </c>
      <c r="I63" s="53" t="str">
        <f t="shared" si="147"/>
        <v>通常</v>
      </c>
      <c r="J63" s="53" t="str">
        <f t="shared" si="147"/>
        <v>通常</v>
      </c>
      <c r="K63" s="53" t="str">
        <f t="shared" si="147"/>
        <v>通常</v>
      </c>
      <c r="L63" s="53" t="str">
        <f t="shared" si="147"/>
        <v>通常</v>
      </c>
      <c r="M63" s="53" t="str">
        <f t="shared" si="147"/>
        <v>通常</v>
      </c>
      <c r="N63" s="53" t="str">
        <f t="shared" si="147"/>
        <v>通常</v>
      </c>
      <c r="O63" s="53" t="str">
        <f t="shared" si="147"/>
        <v>通常</v>
      </c>
      <c r="P63" s="53" t="str">
        <f t="shared" si="147"/>
        <v>通常</v>
      </c>
      <c r="Q63" s="53" t="str">
        <f t="shared" si="147"/>
        <v>通常</v>
      </c>
      <c r="R63" s="53" t="str">
        <f t="shared" si="147"/>
        <v>通常</v>
      </c>
      <c r="S63" s="53" t="str">
        <f t="shared" si="147"/>
        <v>通常</v>
      </c>
      <c r="T63" s="53" t="str">
        <f t="shared" si="147"/>
        <v>通常</v>
      </c>
      <c r="U63" s="53" t="str">
        <f t="shared" si="147"/>
        <v>通常</v>
      </c>
      <c r="V63" s="53" t="str">
        <f t="shared" si="147"/>
        <v>通常</v>
      </c>
      <c r="W63" s="53" t="str">
        <f t="shared" si="147"/>
        <v>通常</v>
      </c>
      <c r="X63" s="53" t="str">
        <f t="shared" si="147"/>
        <v>通常</v>
      </c>
      <c r="Y63" s="53" t="str">
        <f t="shared" si="147"/>
        <v>通常</v>
      </c>
      <c r="Z63" s="53" t="str">
        <f t="shared" si="147"/>
        <v>通常</v>
      </c>
      <c r="AA63" s="53" t="str">
        <f t="shared" si="147"/>
        <v>通常</v>
      </c>
      <c r="AB63" s="53" t="str">
        <f t="shared" si="147"/>
        <v>通常</v>
      </c>
      <c r="AC63" s="53" t="str">
        <f t="shared" si="147"/>
        <v>通常</v>
      </c>
      <c r="AD63" s="53" t="str">
        <f t="shared" si="147"/>
        <v>通常</v>
      </c>
      <c r="AE63" s="53" t="str">
        <f t="shared" si="147"/>
        <v>通常</v>
      </c>
      <c r="AF63" s="53" t="str">
        <f t="shared" si="147"/>
        <v>通常</v>
      </c>
      <c r="AG63" s="53" t="str">
        <f t="shared" si="147"/>
        <v>通常</v>
      </c>
      <c r="AI63" s="52"/>
      <c r="AJ63" s="37"/>
    </row>
    <row r="64" spans="2:36" hidden="1" x14ac:dyDescent="0.15">
      <c r="C64" s="53" t="str">
        <f>IF(C60="","通常実績",C60)</f>
        <v>通常実績</v>
      </c>
      <c r="D64" s="53" t="str">
        <f t="shared" ref="D64:AG64" si="148">IF(D60="","通常実績",D60)</f>
        <v>通常実績</v>
      </c>
      <c r="E64" s="53" t="str">
        <f t="shared" si="148"/>
        <v>通常実績</v>
      </c>
      <c r="F64" s="53" t="str">
        <f t="shared" si="148"/>
        <v>通常実績</v>
      </c>
      <c r="G64" s="53" t="str">
        <f t="shared" si="148"/>
        <v>通常実績</v>
      </c>
      <c r="H64" s="53" t="str">
        <f t="shared" si="148"/>
        <v>通常実績</v>
      </c>
      <c r="I64" s="53" t="str">
        <f t="shared" si="148"/>
        <v>通常実績</v>
      </c>
      <c r="J64" s="53" t="str">
        <f t="shared" si="148"/>
        <v>通常実績</v>
      </c>
      <c r="K64" s="53" t="str">
        <f t="shared" si="148"/>
        <v>通常実績</v>
      </c>
      <c r="L64" s="53" t="str">
        <f t="shared" si="148"/>
        <v>通常実績</v>
      </c>
      <c r="M64" s="53" t="str">
        <f t="shared" si="148"/>
        <v>通常実績</v>
      </c>
      <c r="N64" s="53" t="str">
        <f t="shared" si="148"/>
        <v>通常実績</v>
      </c>
      <c r="O64" s="53" t="str">
        <f t="shared" si="148"/>
        <v>通常実績</v>
      </c>
      <c r="P64" s="53" t="str">
        <f t="shared" si="148"/>
        <v>通常実績</v>
      </c>
      <c r="Q64" s="53" t="str">
        <f t="shared" si="148"/>
        <v>通常実績</v>
      </c>
      <c r="R64" s="53" t="str">
        <f t="shared" si="148"/>
        <v>通常実績</v>
      </c>
      <c r="S64" s="53" t="str">
        <f t="shared" si="148"/>
        <v>通常実績</v>
      </c>
      <c r="T64" s="53" t="str">
        <f t="shared" si="148"/>
        <v>通常実績</v>
      </c>
      <c r="U64" s="53" t="str">
        <f t="shared" si="148"/>
        <v>通常実績</v>
      </c>
      <c r="V64" s="53" t="str">
        <f t="shared" si="148"/>
        <v>通常実績</v>
      </c>
      <c r="W64" s="53" t="str">
        <f t="shared" si="148"/>
        <v>通常実績</v>
      </c>
      <c r="X64" s="53" t="str">
        <f t="shared" si="148"/>
        <v>通常実績</v>
      </c>
      <c r="Y64" s="53" t="str">
        <f t="shared" si="148"/>
        <v>通常実績</v>
      </c>
      <c r="Z64" s="53" t="str">
        <f t="shared" si="148"/>
        <v>通常実績</v>
      </c>
      <c r="AA64" s="53" t="str">
        <f t="shared" si="148"/>
        <v>通常実績</v>
      </c>
      <c r="AB64" s="53" t="str">
        <f t="shared" si="148"/>
        <v>通常実績</v>
      </c>
      <c r="AC64" s="53" t="str">
        <f t="shared" si="148"/>
        <v>通常実績</v>
      </c>
      <c r="AD64" s="53" t="str">
        <f t="shared" si="148"/>
        <v>通常実績</v>
      </c>
      <c r="AE64" s="53" t="str">
        <f t="shared" si="148"/>
        <v>通常実績</v>
      </c>
      <c r="AF64" s="53" t="str">
        <f t="shared" si="148"/>
        <v>通常実績</v>
      </c>
      <c r="AG64" s="53" t="str">
        <f t="shared" si="148"/>
        <v>通常実績</v>
      </c>
      <c r="AI64" s="52"/>
      <c r="AJ64" s="37"/>
    </row>
    <row r="66" spans="2:36" hidden="1" x14ac:dyDescent="0.15">
      <c r="C66" s="7">
        <f>YEAR(C69)</f>
        <v>2026</v>
      </c>
      <c r="D66" s="7">
        <f>MONTH(C69)</f>
        <v>12</v>
      </c>
    </row>
    <row r="67" spans="2:36" x14ac:dyDescent="0.15">
      <c r="B67" s="11" t="s">
        <v>19</v>
      </c>
      <c r="C67" s="98">
        <f>C69</f>
        <v>46357</v>
      </c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100"/>
    </row>
    <row r="68" spans="2:36" hidden="1" x14ac:dyDescent="0.15">
      <c r="B68" s="45"/>
      <c r="C68" s="29">
        <f>DATE($C66,$D66,1)</f>
        <v>46357</v>
      </c>
      <c r="D68" s="29">
        <f>C68+1</f>
        <v>46358</v>
      </c>
      <c r="E68" s="29">
        <f t="shared" ref="E68" si="149">D68+1</f>
        <v>46359</v>
      </c>
      <c r="F68" s="29">
        <f t="shared" ref="F68" si="150">E68+1</f>
        <v>46360</v>
      </c>
      <c r="G68" s="29">
        <f t="shared" ref="G68" si="151">F68+1</f>
        <v>46361</v>
      </c>
      <c r="H68" s="29">
        <f t="shared" ref="H68" si="152">G68+1</f>
        <v>46362</v>
      </c>
      <c r="I68" s="29">
        <f t="shared" ref="I68" si="153">H68+1</f>
        <v>46363</v>
      </c>
      <c r="J68" s="29">
        <f t="shared" ref="J68" si="154">I68+1</f>
        <v>46364</v>
      </c>
      <c r="K68" s="29">
        <f t="shared" ref="K68" si="155">J68+1</f>
        <v>46365</v>
      </c>
      <c r="L68" s="29">
        <f t="shared" ref="L68" si="156">K68+1</f>
        <v>46366</v>
      </c>
      <c r="M68" s="29">
        <f t="shared" ref="M68" si="157">L68+1</f>
        <v>46367</v>
      </c>
      <c r="N68" s="29">
        <f t="shared" ref="N68" si="158">M68+1</f>
        <v>46368</v>
      </c>
      <c r="O68" s="29">
        <f t="shared" ref="O68" si="159">N68+1</f>
        <v>46369</v>
      </c>
      <c r="P68" s="29">
        <f t="shared" ref="P68" si="160">O68+1</f>
        <v>46370</v>
      </c>
      <c r="Q68" s="29">
        <f t="shared" ref="Q68" si="161">P68+1</f>
        <v>46371</v>
      </c>
      <c r="R68" s="29">
        <f t="shared" ref="R68" si="162">Q68+1</f>
        <v>46372</v>
      </c>
      <c r="S68" s="29">
        <f t="shared" ref="S68" si="163">R68+1</f>
        <v>46373</v>
      </c>
      <c r="T68" s="29">
        <f t="shared" ref="T68" si="164">S68+1</f>
        <v>46374</v>
      </c>
      <c r="U68" s="29">
        <f t="shared" ref="U68" si="165">T68+1</f>
        <v>46375</v>
      </c>
      <c r="V68" s="29">
        <f t="shared" ref="V68" si="166">U68+1</f>
        <v>46376</v>
      </c>
      <c r="W68" s="29">
        <f t="shared" ref="W68" si="167">V68+1</f>
        <v>46377</v>
      </c>
      <c r="X68" s="29">
        <f t="shared" ref="X68" si="168">W68+1</f>
        <v>46378</v>
      </c>
      <c r="Y68" s="29">
        <f t="shared" ref="Y68" si="169">X68+1</f>
        <v>46379</v>
      </c>
      <c r="Z68" s="29">
        <f t="shared" ref="Z68" si="170">Y68+1</f>
        <v>46380</v>
      </c>
      <c r="AA68" s="29">
        <f t="shared" ref="AA68" si="171">Z68+1</f>
        <v>46381</v>
      </c>
      <c r="AB68" s="29">
        <f t="shared" ref="AB68" si="172">AA68+1</f>
        <v>46382</v>
      </c>
      <c r="AC68" s="29">
        <f t="shared" ref="AC68" si="173">AB68+1</f>
        <v>46383</v>
      </c>
      <c r="AD68" s="29">
        <f t="shared" ref="AD68" si="174">AC68+1</f>
        <v>46384</v>
      </c>
      <c r="AE68" s="29">
        <f t="shared" ref="AE68" si="175">AD68+1</f>
        <v>46385</v>
      </c>
      <c r="AF68" s="29">
        <f t="shared" ref="AF68" si="176">AE68+1</f>
        <v>46386</v>
      </c>
      <c r="AG68" s="29">
        <f t="shared" ref="AG68" si="177">AF68+1</f>
        <v>46387</v>
      </c>
      <c r="AH68" s="46"/>
      <c r="AI68" s="47"/>
    </row>
    <row r="69" spans="2:36" x14ac:dyDescent="0.15">
      <c r="B69" s="27" t="s">
        <v>20</v>
      </c>
      <c r="C69" s="48">
        <f>IF(EDATE(C54,1)&gt;$G$8,"",EDATE(C54,1))</f>
        <v>46357</v>
      </c>
      <c r="D69" s="29">
        <f>IF(D68&gt;$G$8,"",IF(C69=EOMONTH(DATE($C66,$D66,1),0),"",IF(C69="","",C69+1)))</f>
        <v>46358</v>
      </c>
      <c r="E69" s="29">
        <f t="shared" ref="E69" si="178">IF(E68&gt;$G$8,"",IF(D69=EOMONTH(DATE($C66,$D66,1),0),"",IF(D69="","",D69+1)))</f>
        <v>46359</v>
      </c>
      <c r="F69" s="29">
        <f t="shared" ref="F69" si="179">IF(F68&gt;$G$8,"",IF(E69=EOMONTH(DATE($C66,$D66,1),0),"",IF(E69="","",E69+1)))</f>
        <v>46360</v>
      </c>
      <c r="G69" s="29">
        <f t="shared" ref="G69" si="180">IF(G68&gt;$G$8,"",IF(F69=EOMONTH(DATE($C66,$D66,1),0),"",IF(F69="","",F69+1)))</f>
        <v>46361</v>
      </c>
      <c r="H69" s="29">
        <f t="shared" ref="H69" si="181">IF(H68&gt;$G$8,"",IF(G69=EOMONTH(DATE($C66,$D66,1),0),"",IF(G69="","",G69+1)))</f>
        <v>46362</v>
      </c>
      <c r="I69" s="29">
        <f t="shared" ref="I69" si="182">IF(I68&gt;$G$8,"",IF(H69=EOMONTH(DATE($C66,$D66,1),0),"",IF(H69="","",H69+1)))</f>
        <v>46363</v>
      </c>
      <c r="J69" s="29">
        <f t="shared" ref="J69" si="183">IF(J68&gt;$G$8,"",IF(I69=EOMONTH(DATE($C66,$D66,1),0),"",IF(I69="","",I69+1)))</f>
        <v>46364</v>
      </c>
      <c r="K69" s="29">
        <f t="shared" ref="K69" si="184">IF(K68&gt;$G$8,"",IF(J69=EOMONTH(DATE($C66,$D66,1),0),"",IF(J69="","",J69+1)))</f>
        <v>46365</v>
      </c>
      <c r="L69" s="29">
        <f t="shared" ref="L69" si="185">IF(L68&gt;$G$8,"",IF(K69=EOMONTH(DATE($C66,$D66,1),0),"",IF(K69="","",K69+1)))</f>
        <v>46366</v>
      </c>
      <c r="M69" s="29">
        <f t="shared" ref="M69" si="186">IF(M68&gt;$G$8,"",IF(L69=EOMONTH(DATE($C66,$D66,1),0),"",IF(L69="","",L69+1)))</f>
        <v>46367</v>
      </c>
      <c r="N69" s="29">
        <f t="shared" ref="N69" si="187">IF(N68&gt;$G$8,"",IF(M69=EOMONTH(DATE($C66,$D66,1),0),"",IF(M69="","",M69+1)))</f>
        <v>46368</v>
      </c>
      <c r="O69" s="29">
        <f t="shared" ref="O69" si="188">IF(O68&gt;$G$8,"",IF(N69=EOMONTH(DATE($C66,$D66,1),0),"",IF(N69="","",N69+1)))</f>
        <v>46369</v>
      </c>
      <c r="P69" s="29">
        <f t="shared" ref="P69" si="189">IF(P68&gt;$G$8,"",IF(O69=EOMONTH(DATE($C66,$D66,1),0),"",IF(O69="","",O69+1)))</f>
        <v>46370</v>
      </c>
      <c r="Q69" s="29">
        <f t="shared" ref="Q69" si="190">IF(Q68&gt;$G$8,"",IF(P69=EOMONTH(DATE($C66,$D66,1),0),"",IF(P69="","",P69+1)))</f>
        <v>46371</v>
      </c>
      <c r="R69" s="29">
        <f t="shared" ref="R69" si="191">IF(R68&gt;$G$8,"",IF(Q69=EOMONTH(DATE($C66,$D66,1),0),"",IF(Q69="","",Q69+1)))</f>
        <v>46372</v>
      </c>
      <c r="S69" s="29">
        <f t="shared" ref="S69" si="192">IF(S68&gt;$G$8,"",IF(R69=EOMONTH(DATE($C66,$D66,1),0),"",IF(R69="","",R69+1)))</f>
        <v>46373</v>
      </c>
      <c r="T69" s="29">
        <f t="shared" ref="T69" si="193">IF(T68&gt;$G$8,"",IF(S69=EOMONTH(DATE($C66,$D66,1),0),"",IF(S69="","",S69+1)))</f>
        <v>46374</v>
      </c>
      <c r="U69" s="29">
        <f t="shared" ref="U69" si="194">IF(U68&gt;$G$8,"",IF(T69=EOMONTH(DATE($C66,$D66,1),0),"",IF(T69="","",T69+1)))</f>
        <v>46375</v>
      </c>
      <c r="V69" s="29">
        <f t="shared" ref="V69" si="195">IF(V68&gt;$G$8,"",IF(U69=EOMONTH(DATE($C66,$D66,1),0),"",IF(U69="","",U69+1)))</f>
        <v>46376</v>
      </c>
      <c r="W69" s="29">
        <f t="shared" ref="W69" si="196">IF(W68&gt;$G$8,"",IF(V69=EOMONTH(DATE($C66,$D66,1),0),"",IF(V69="","",V69+1)))</f>
        <v>46377</v>
      </c>
      <c r="X69" s="29">
        <f t="shared" ref="X69" si="197">IF(X68&gt;$G$8,"",IF(W69=EOMONTH(DATE($C66,$D66,1),0),"",IF(W69="","",W69+1)))</f>
        <v>46378</v>
      </c>
      <c r="Y69" s="29">
        <f t="shared" ref="Y69" si="198">IF(Y68&gt;$G$8,"",IF(X69=EOMONTH(DATE($C66,$D66,1),0),"",IF(X69="","",X69+1)))</f>
        <v>46379</v>
      </c>
      <c r="Z69" s="29">
        <f t="shared" ref="Z69" si="199">IF(Z68&gt;$G$8,"",IF(Y69=EOMONTH(DATE($C66,$D66,1),0),"",IF(Y69="","",Y69+1)))</f>
        <v>46380</v>
      </c>
      <c r="AA69" s="29">
        <f t="shared" ref="AA69" si="200">IF(AA68&gt;$G$8,"",IF(Z69=EOMONTH(DATE($C66,$D66,1),0),"",IF(Z69="","",Z69+1)))</f>
        <v>46381</v>
      </c>
      <c r="AB69" s="29">
        <f t="shared" ref="AB69" si="201">IF(AB68&gt;$G$8,"",IF(AA69=EOMONTH(DATE($C66,$D66,1),0),"",IF(AA69="","",AA69+1)))</f>
        <v>46382</v>
      </c>
      <c r="AC69" s="29">
        <f t="shared" ref="AC69" si="202">IF(AC68&gt;$G$8,"",IF(AB69=EOMONTH(DATE($C66,$D66,1),0),"",IF(AB69="","",AB69+1)))</f>
        <v>46383</v>
      </c>
      <c r="AD69" s="29">
        <f t="shared" ref="AD69" si="203">IF(AD68&gt;$G$8,"",IF(AC69=EOMONTH(DATE($C66,$D66,1),0),"",IF(AC69="","",AC69+1)))</f>
        <v>46384</v>
      </c>
      <c r="AE69" s="29">
        <f t="shared" ref="AE69" si="204">IF(AE68&gt;$G$8,"",IF(AD69=EOMONTH(DATE($C66,$D66,1),0),"",IF(AD69="","",AD69+1)))</f>
        <v>46385</v>
      </c>
      <c r="AF69" s="29">
        <f t="shared" ref="AF69" si="205">IF(AF68&gt;$G$8,"",IF(AE69=EOMONTH(DATE($C66,$D66,1),0),"",IF(AE69="","",AE69+1)))</f>
        <v>46386</v>
      </c>
      <c r="AG69" s="29">
        <f t="shared" ref="AG69" si="206">IF(AG68&gt;$G$8,"",IF(AF69=EOMONTH(DATE($C66,$D66,1),0),"",IF(AF69="","",AF69+1)))</f>
        <v>46387</v>
      </c>
      <c r="AH69" s="30" t="s">
        <v>21</v>
      </c>
      <c r="AI69" s="31">
        <f>+COUNTIFS(C70:AG70,"土",C74:AG74,"")+COUNTIFS(C70:AG70,"日",C74:AG74,"")</f>
        <v>8</v>
      </c>
    </row>
    <row r="70" spans="2:36" x14ac:dyDescent="0.15">
      <c r="B70" s="32" t="s">
        <v>5</v>
      </c>
      <c r="C70" s="33" t="str">
        <f>IFERROR(TEXT(WEEKDAY(+C69),"aaa"),"")</f>
        <v>火</v>
      </c>
      <c r="D70" s="33" t="str">
        <f t="shared" ref="D70:AG70" si="207">IFERROR(TEXT(WEEKDAY(+D69),"aaa"),"")</f>
        <v>水</v>
      </c>
      <c r="E70" s="33" t="str">
        <f t="shared" si="207"/>
        <v>木</v>
      </c>
      <c r="F70" s="33" t="str">
        <f t="shared" si="207"/>
        <v>金</v>
      </c>
      <c r="G70" s="33" t="str">
        <f t="shared" si="207"/>
        <v>土</v>
      </c>
      <c r="H70" s="33" t="str">
        <f t="shared" si="207"/>
        <v>日</v>
      </c>
      <c r="I70" s="33" t="str">
        <f t="shared" si="207"/>
        <v>月</v>
      </c>
      <c r="J70" s="33" t="str">
        <f t="shared" si="207"/>
        <v>火</v>
      </c>
      <c r="K70" s="33" t="str">
        <f t="shared" si="207"/>
        <v>水</v>
      </c>
      <c r="L70" s="33" t="str">
        <f t="shared" si="207"/>
        <v>木</v>
      </c>
      <c r="M70" s="33" t="str">
        <f t="shared" si="207"/>
        <v>金</v>
      </c>
      <c r="N70" s="33" t="str">
        <f t="shared" si="207"/>
        <v>土</v>
      </c>
      <c r="O70" s="33" t="str">
        <f t="shared" si="207"/>
        <v>日</v>
      </c>
      <c r="P70" s="33" t="str">
        <f t="shared" si="207"/>
        <v>月</v>
      </c>
      <c r="Q70" s="33" t="str">
        <f t="shared" si="207"/>
        <v>火</v>
      </c>
      <c r="R70" s="33" t="str">
        <f t="shared" si="207"/>
        <v>水</v>
      </c>
      <c r="S70" s="33" t="str">
        <f t="shared" si="207"/>
        <v>木</v>
      </c>
      <c r="T70" s="33" t="str">
        <f t="shared" si="207"/>
        <v>金</v>
      </c>
      <c r="U70" s="33" t="str">
        <f t="shared" si="207"/>
        <v>土</v>
      </c>
      <c r="V70" s="33" t="str">
        <f t="shared" si="207"/>
        <v>日</v>
      </c>
      <c r="W70" s="33" t="str">
        <f t="shared" si="207"/>
        <v>月</v>
      </c>
      <c r="X70" s="33" t="str">
        <f t="shared" si="207"/>
        <v>火</v>
      </c>
      <c r="Y70" s="33" t="str">
        <f t="shared" si="207"/>
        <v>水</v>
      </c>
      <c r="Z70" s="33" t="str">
        <f t="shared" si="207"/>
        <v>木</v>
      </c>
      <c r="AA70" s="33" t="str">
        <f t="shared" si="207"/>
        <v>金</v>
      </c>
      <c r="AB70" s="33" t="str">
        <f t="shared" si="207"/>
        <v>土</v>
      </c>
      <c r="AC70" s="33" t="str">
        <f t="shared" si="207"/>
        <v>日</v>
      </c>
      <c r="AD70" s="33" t="str">
        <f t="shared" si="207"/>
        <v>月</v>
      </c>
      <c r="AE70" s="33" t="str">
        <f t="shared" si="207"/>
        <v>火</v>
      </c>
      <c r="AF70" s="33" t="str">
        <f t="shared" si="207"/>
        <v>水</v>
      </c>
      <c r="AG70" s="33" t="str">
        <f t="shared" si="207"/>
        <v>木</v>
      </c>
      <c r="AH70" s="30" t="s">
        <v>16</v>
      </c>
      <c r="AI70" s="31">
        <f>+COUNTIF(C74:AG74,"夏休")+COUNTIF(C74:AG74,"冬休")+COUNTIF(C74:AG74,"中止")</f>
        <v>0</v>
      </c>
    </row>
    <row r="71" spans="2:36" ht="13.5" customHeight="1" x14ac:dyDescent="0.15">
      <c r="B71" s="104" t="s">
        <v>8</v>
      </c>
      <c r="C71" s="110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16"/>
      <c r="AE71" s="116"/>
      <c r="AF71" s="101"/>
      <c r="AG71" s="119"/>
      <c r="AH71" s="34" t="s">
        <v>2</v>
      </c>
      <c r="AI71" s="35">
        <f>COUNT(C69:AG69)-AI70</f>
        <v>31</v>
      </c>
    </row>
    <row r="72" spans="2:36" ht="13.5" customHeight="1" x14ac:dyDescent="0.15">
      <c r="B72" s="105"/>
      <c r="C72" s="111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17"/>
      <c r="AE72" s="117"/>
      <c r="AF72" s="102"/>
      <c r="AG72" s="120"/>
      <c r="AH72" s="34" t="s">
        <v>6</v>
      </c>
      <c r="AI72" s="36">
        <f>+COUNTIF(C75:AG75,"休")</f>
        <v>0</v>
      </c>
      <c r="AJ72" s="37" t="str">
        <f>IF(AI73&gt;0.285,"",IF(AI72&lt;AI69,"←計画日数が足りません",""))</f>
        <v>←計画日数が足りません</v>
      </c>
    </row>
    <row r="73" spans="2:36" ht="13.5" customHeight="1" x14ac:dyDescent="0.15">
      <c r="B73" s="106"/>
      <c r="C73" s="112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18"/>
      <c r="AE73" s="118"/>
      <c r="AF73" s="103"/>
      <c r="AG73" s="121"/>
      <c r="AH73" s="34" t="s">
        <v>9</v>
      </c>
      <c r="AI73" s="49">
        <f>+AI72/AI71</f>
        <v>0</v>
      </c>
    </row>
    <row r="74" spans="2:36" x14ac:dyDescent="0.15">
      <c r="B74" s="39" t="s">
        <v>15</v>
      </c>
      <c r="C74" s="5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3"/>
      <c r="AE74" s="3"/>
      <c r="AF74" s="2"/>
      <c r="AG74" s="4"/>
      <c r="AH74" s="34" t="s">
        <v>10</v>
      </c>
      <c r="AI74" s="36">
        <f>+COUNTIF(C76:AG76,"*休")</f>
        <v>0</v>
      </c>
    </row>
    <row r="75" spans="2:36" x14ac:dyDescent="0.15">
      <c r="B75" s="32" t="s">
        <v>0</v>
      </c>
      <c r="C75" s="5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54"/>
      <c r="AH75" s="40" t="s">
        <v>4</v>
      </c>
      <c r="AI75" s="50">
        <f>+AI74/AI71</f>
        <v>0</v>
      </c>
    </row>
    <row r="76" spans="2:36" x14ac:dyDescent="0.15">
      <c r="B76" s="42" t="s">
        <v>7</v>
      </c>
      <c r="C76" s="55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7"/>
      <c r="AH76" s="43" t="s">
        <v>18</v>
      </c>
      <c r="AI76" s="44" t="str">
        <f>_xlfn.IFS(AI75&gt;=0.285,"OK",AI69&lt;=AI74,"OK",AI69&gt;AI74,"NG")</f>
        <v>NG</v>
      </c>
      <c r="AJ76" s="37" t="str">
        <f>IF(AI76="NG","←月単位未達成","←月単位達成")</f>
        <v>←月単位未達成</v>
      </c>
    </row>
    <row r="77" spans="2:36" hidden="1" x14ac:dyDescent="0.15">
      <c r="C77" s="53" t="str">
        <f>IF($C74="","通常",C74)</f>
        <v>通常</v>
      </c>
      <c r="D77" s="53" t="str">
        <f t="shared" ref="D77:AG77" si="208">IF(D74="","通常",D74)</f>
        <v>通常</v>
      </c>
      <c r="E77" s="53" t="str">
        <f t="shared" si="208"/>
        <v>通常</v>
      </c>
      <c r="F77" s="53" t="str">
        <f t="shared" si="208"/>
        <v>通常</v>
      </c>
      <c r="G77" s="53" t="str">
        <f t="shared" si="208"/>
        <v>通常</v>
      </c>
      <c r="H77" s="53" t="str">
        <f t="shared" si="208"/>
        <v>通常</v>
      </c>
      <c r="I77" s="53" t="str">
        <f t="shared" si="208"/>
        <v>通常</v>
      </c>
      <c r="J77" s="53" t="str">
        <f t="shared" si="208"/>
        <v>通常</v>
      </c>
      <c r="K77" s="53" t="str">
        <f t="shared" si="208"/>
        <v>通常</v>
      </c>
      <c r="L77" s="53" t="str">
        <f t="shared" si="208"/>
        <v>通常</v>
      </c>
      <c r="M77" s="53" t="str">
        <f t="shared" si="208"/>
        <v>通常</v>
      </c>
      <c r="N77" s="53" t="str">
        <f t="shared" si="208"/>
        <v>通常</v>
      </c>
      <c r="O77" s="53" t="str">
        <f t="shared" si="208"/>
        <v>通常</v>
      </c>
      <c r="P77" s="53" t="str">
        <f t="shared" si="208"/>
        <v>通常</v>
      </c>
      <c r="Q77" s="53" t="str">
        <f t="shared" si="208"/>
        <v>通常</v>
      </c>
      <c r="R77" s="53" t="str">
        <f t="shared" si="208"/>
        <v>通常</v>
      </c>
      <c r="S77" s="53" t="str">
        <f t="shared" si="208"/>
        <v>通常</v>
      </c>
      <c r="T77" s="53" t="str">
        <f t="shared" si="208"/>
        <v>通常</v>
      </c>
      <c r="U77" s="53" t="str">
        <f t="shared" si="208"/>
        <v>通常</v>
      </c>
      <c r="V77" s="53" t="str">
        <f t="shared" si="208"/>
        <v>通常</v>
      </c>
      <c r="W77" s="53" t="str">
        <f t="shared" si="208"/>
        <v>通常</v>
      </c>
      <c r="X77" s="53" t="str">
        <f t="shared" si="208"/>
        <v>通常</v>
      </c>
      <c r="Y77" s="53" t="str">
        <f t="shared" si="208"/>
        <v>通常</v>
      </c>
      <c r="Z77" s="53" t="str">
        <f t="shared" si="208"/>
        <v>通常</v>
      </c>
      <c r="AA77" s="53" t="str">
        <f t="shared" si="208"/>
        <v>通常</v>
      </c>
      <c r="AB77" s="53" t="str">
        <f t="shared" si="208"/>
        <v>通常</v>
      </c>
      <c r="AC77" s="53" t="str">
        <f t="shared" si="208"/>
        <v>通常</v>
      </c>
      <c r="AD77" s="53" t="str">
        <f t="shared" si="208"/>
        <v>通常</v>
      </c>
      <c r="AE77" s="53" t="str">
        <f t="shared" si="208"/>
        <v>通常</v>
      </c>
      <c r="AF77" s="53" t="str">
        <f t="shared" si="208"/>
        <v>通常</v>
      </c>
      <c r="AG77" s="53" t="str">
        <f t="shared" si="208"/>
        <v>通常</v>
      </c>
      <c r="AI77" s="52"/>
      <c r="AJ77" s="37"/>
    </row>
    <row r="78" spans="2:36" hidden="1" x14ac:dyDescent="0.15">
      <c r="C78" s="53" t="str">
        <f>IF(C74="","通常実績",C74)</f>
        <v>通常実績</v>
      </c>
      <c r="D78" s="53" t="str">
        <f t="shared" ref="D78:AG78" si="209">IF(D74="","通常実績",D74)</f>
        <v>通常実績</v>
      </c>
      <c r="E78" s="53" t="str">
        <f t="shared" si="209"/>
        <v>通常実績</v>
      </c>
      <c r="F78" s="53" t="str">
        <f t="shared" si="209"/>
        <v>通常実績</v>
      </c>
      <c r="G78" s="53" t="str">
        <f t="shared" si="209"/>
        <v>通常実績</v>
      </c>
      <c r="H78" s="53" t="str">
        <f t="shared" si="209"/>
        <v>通常実績</v>
      </c>
      <c r="I78" s="53" t="str">
        <f t="shared" si="209"/>
        <v>通常実績</v>
      </c>
      <c r="J78" s="53" t="str">
        <f t="shared" si="209"/>
        <v>通常実績</v>
      </c>
      <c r="K78" s="53" t="str">
        <f t="shared" si="209"/>
        <v>通常実績</v>
      </c>
      <c r="L78" s="53" t="str">
        <f t="shared" si="209"/>
        <v>通常実績</v>
      </c>
      <c r="M78" s="53" t="str">
        <f t="shared" si="209"/>
        <v>通常実績</v>
      </c>
      <c r="N78" s="53" t="str">
        <f t="shared" si="209"/>
        <v>通常実績</v>
      </c>
      <c r="O78" s="53" t="str">
        <f t="shared" si="209"/>
        <v>通常実績</v>
      </c>
      <c r="P78" s="53" t="str">
        <f t="shared" si="209"/>
        <v>通常実績</v>
      </c>
      <c r="Q78" s="53" t="str">
        <f t="shared" si="209"/>
        <v>通常実績</v>
      </c>
      <c r="R78" s="53" t="str">
        <f t="shared" si="209"/>
        <v>通常実績</v>
      </c>
      <c r="S78" s="53" t="str">
        <f t="shared" si="209"/>
        <v>通常実績</v>
      </c>
      <c r="T78" s="53" t="str">
        <f t="shared" si="209"/>
        <v>通常実績</v>
      </c>
      <c r="U78" s="53" t="str">
        <f t="shared" si="209"/>
        <v>通常実績</v>
      </c>
      <c r="V78" s="53" t="str">
        <f t="shared" si="209"/>
        <v>通常実績</v>
      </c>
      <c r="W78" s="53" t="str">
        <f t="shared" si="209"/>
        <v>通常実績</v>
      </c>
      <c r="X78" s="53" t="str">
        <f t="shared" si="209"/>
        <v>通常実績</v>
      </c>
      <c r="Y78" s="53" t="str">
        <f t="shared" si="209"/>
        <v>通常実績</v>
      </c>
      <c r="Z78" s="53" t="str">
        <f t="shared" si="209"/>
        <v>通常実績</v>
      </c>
      <c r="AA78" s="53" t="str">
        <f t="shared" si="209"/>
        <v>通常実績</v>
      </c>
      <c r="AB78" s="53" t="str">
        <f t="shared" si="209"/>
        <v>通常実績</v>
      </c>
      <c r="AC78" s="53" t="str">
        <f t="shared" si="209"/>
        <v>通常実績</v>
      </c>
      <c r="AD78" s="53" t="str">
        <f t="shared" si="209"/>
        <v>通常実績</v>
      </c>
      <c r="AE78" s="53" t="str">
        <f t="shared" si="209"/>
        <v>通常実績</v>
      </c>
      <c r="AF78" s="53" t="str">
        <f t="shared" si="209"/>
        <v>通常実績</v>
      </c>
      <c r="AG78" s="53" t="str">
        <f t="shared" si="209"/>
        <v>通常実績</v>
      </c>
      <c r="AI78" s="52"/>
      <c r="AJ78" s="37"/>
    </row>
    <row r="80" spans="2:36" hidden="1" x14ac:dyDescent="0.15">
      <c r="C80" s="7">
        <f>YEAR(C83)</f>
        <v>2027</v>
      </c>
      <c r="D80" s="7">
        <f>MONTH(C83)</f>
        <v>1</v>
      </c>
    </row>
    <row r="81" spans="2:36" x14ac:dyDescent="0.15">
      <c r="B81" s="11" t="s">
        <v>19</v>
      </c>
      <c r="C81" s="98">
        <f>C83</f>
        <v>46388</v>
      </c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100"/>
    </row>
    <row r="82" spans="2:36" hidden="1" x14ac:dyDescent="0.15">
      <c r="B82" s="45"/>
      <c r="C82" s="29">
        <f>DATE($C80,$D80,1)</f>
        <v>46388</v>
      </c>
      <c r="D82" s="29">
        <f>C82+1</f>
        <v>46389</v>
      </c>
      <c r="E82" s="29">
        <f t="shared" ref="E82" si="210">D82+1</f>
        <v>46390</v>
      </c>
      <c r="F82" s="29">
        <f t="shared" ref="F82" si="211">E82+1</f>
        <v>46391</v>
      </c>
      <c r="G82" s="29">
        <f t="shared" ref="G82" si="212">F82+1</f>
        <v>46392</v>
      </c>
      <c r="H82" s="29">
        <f t="shared" ref="H82" si="213">G82+1</f>
        <v>46393</v>
      </c>
      <c r="I82" s="29">
        <f t="shared" ref="I82" si="214">H82+1</f>
        <v>46394</v>
      </c>
      <c r="J82" s="29">
        <f t="shared" ref="J82" si="215">I82+1</f>
        <v>46395</v>
      </c>
      <c r="K82" s="29">
        <f t="shared" ref="K82" si="216">J82+1</f>
        <v>46396</v>
      </c>
      <c r="L82" s="29">
        <f t="shared" ref="L82" si="217">K82+1</f>
        <v>46397</v>
      </c>
      <c r="M82" s="29">
        <f t="shared" ref="M82" si="218">L82+1</f>
        <v>46398</v>
      </c>
      <c r="N82" s="29">
        <f t="shared" ref="N82" si="219">M82+1</f>
        <v>46399</v>
      </c>
      <c r="O82" s="29">
        <f t="shared" ref="O82" si="220">N82+1</f>
        <v>46400</v>
      </c>
      <c r="P82" s="29">
        <f t="shared" ref="P82" si="221">O82+1</f>
        <v>46401</v>
      </c>
      <c r="Q82" s="29">
        <f t="shared" ref="Q82" si="222">P82+1</f>
        <v>46402</v>
      </c>
      <c r="R82" s="29">
        <f t="shared" ref="R82" si="223">Q82+1</f>
        <v>46403</v>
      </c>
      <c r="S82" s="29">
        <f t="shared" ref="S82" si="224">R82+1</f>
        <v>46404</v>
      </c>
      <c r="T82" s="29">
        <f t="shared" ref="T82" si="225">S82+1</f>
        <v>46405</v>
      </c>
      <c r="U82" s="29">
        <f t="shared" ref="U82" si="226">T82+1</f>
        <v>46406</v>
      </c>
      <c r="V82" s="29">
        <f t="shared" ref="V82" si="227">U82+1</f>
        <v>46407</v>
      </c>
      <c r="W82" s="29">
        <f t="shared" ref="W82" si="228">V82+1</f>
        <v>46408</v>
      </c>
      <c r="X82" s="29">
        <f t="shared" ref="X82" si="229">W82+1</f>
        <v>46409</v>
      </c>
      <c r="Y82" s="29">
        <f t="shared" ref="Y82" si="230">X82+1</f>
        <v>46410</v>
      </c>
      <c r="Z82" s="29">
        <f t="shared" ref="Z82" si="231">Y82+1</f>
        <v>46411</v>
      </c>
      <c r="AA82" s="29">
        <f t="shared" ref="AA82" si="232">Z82+1</f>
        <v>46412</v>
      </c>
      <c r="AB82" s="29">
        <f t="shared" ref="AB82" si="233">AA82+1</f>
        <v>46413</v>
      </c>
      <c r="AC82" s="29">
        <f t="shared" ref="AC82" si="234">AB82+1</f>
        <v>46414</v>
      </c>
      <c r="AD82" s="29">
        <f t="shared" ref="AD82" si="235">AC82+1</f>
        <v>46415</v>
      </c>
      <c r="AE82" s="29">
        <f t="shared" ref="AE82" si="236">AD82+1</f>
        <v>46416</v>
      </c>
      <c r="AF82" s="29">
        <f t="shared" ref="AF82" si="237">AE82+1</f>
        <v>46417</v>
      </c>
      <c r="AG82" s="29">
        <f t="shared" ref="AG82" si="238">AF82+1</f>
        <v>46418</v>
      </c>
      <c r="AH82" s="46"/>
      <c r="AI82" s="47"/>
    </row>
    <row r="83" spans="2:36" x14ac:dyDescent="0.15">
      <c r="B83" s="27" t="s">
        <v>20</v>
      </c>
      <c r="C83" s="48">
        <f>IF(EDATE(C68,1)&gt;$G$8,"",EDATE(C68,1))</f>
        <v>46388</v>
      </c>
      <c r="D83" s="29">
        <f>IF(D82&gt;$G$8,"",IF(C83=EOMONTH(DATE($C80,$D80,1),0),"",IF(C83="","",C83+1)))</f>
        <v>46389</v>
      </c>
      <c r="E83" s="29">
        <f t="shared" ref="E83" si="239">IF(E82&gt;$G$8,"",IF(D83=EOMONTH(DATE($C80,$D80,1),0),"",IF(D83="","",D83+1)))</f>
        <v>46390</v>
      </c>
      <c r="F83" s="29">
        <f t="shared" ref="F83" si="240">IF(F82&gt;$G$8,"",IF(E83=EOMONTH(DATE($C80,$D80,1),0),"",IF(E83="","",E83+1)))</f>
        <v>46391</v>
      </c>
      <c r="G83" s="29">
        <f t="shared" ref="G83" si="241">IF(G82&gt;$G$8,"",IF(F83=EOMONTH(DATE($C80,$D80,1),0),"",IF(F83="","",F83+1)))</f>
        <v>46392</v>
      </c>
      <c r="H83" s="29">
        <f t="shared" ref="H83" si="242">IF(H82&gt;$G$8,"",IF(G83=EOMONTH(DATE($C80,$D80,1),0),"",IF(G83="","",G83+1)))</f>
        <v>46393</v>
      </c>
      <c r="I83" s="29">
        <f t="shared" ref="I83" si="243">IF(I82&gt;$G$8,"",IF(H83=EOMONTH(DATE($C80,$D80,1),0),"",IF(H83="","",H83+1)))</f>
        <v>46394</v>
      </c>
      <c r="J83" s="29">
        <f t="shared" ref="J83" si="244">IF(J82&gt;$G$8,"",IF(I83=EOMONTH(DATE($C80,$D80,1),0),"",IF(I83="","",I83+1)))</f>
        <v>46395</v>
      </c>
      <c r="K83" s="29">
        <f t="shared" ref="K83" si="245">IF(K82&gt;$G$8,"",IF(J83=EOMONTH(DATE($C80,$D80,1),0),"",IF(J83="","",J83+1)))</f>
        <v>46396</v>
      </c>
      <c r="L83" s="29">
        <f t="shared" ref="L83" si="246">IF(L82&gt;$G$8,"",IF(K83=EOMONTH(DATE($C80,$D80,1),0),"",IF(K83="","",K83+1)))</f>
        <v>46397</v>
      </c>
      <c r="M83" s="29">
        <f t="shared" ref="M83" si="247">IF(M82&gt;$G$8,"",IF(L83=EOMONTH(DATE($C80,$D80,1),0),"",IF(L83="","",L83+1)))</f>
        <v>46398</v>
      </c>
      <c r="N83" s="29">
        <f t="shared" ref="N83" si="248">IF(N82&gt;$G$8,"",IF(M83=EOMONTH(DATE($C80,$D80,1),0),"",IF(M83="","",M83+1)))</f>
        <v>46399</v>
      </c>
      <c r="O83" s="29">
        <f t="shared" ref="O83" si="249">IF(O82&gt;$G$8,"",IF(N83=EOMONTH(DATE($C80,$D80,1),0),"",IF(N83="","",N83+1)))</f>
        <v>46400</v>
      </c>
      <c r="P83" s="29">
        <f t="shared" ref="P83" si="250">IF(P82&gt;$G$8,"",IF(O83=EOMONTH(DATE($C80,$D80,1),0),"",IF(O83="","",O83+1)))</f>
        <v>46401</v>
      </c>
      <c r="Q83" s="29">
        <f t="shared" ref="Q83" si="251">IF(Q82&gt;$G$8,"",IF(P83=EOMONTH(DATE($C80,$D80,1),0),"",IF(P83="","",P83+1)))</f>
        <v>46402</v>
      </c>
      <c r="R83" s="29">
        <f t="shared" ref="R83" si="252">IF(R82&gt;$G$8,"",IF(Q83=EOMONTH(DATE($C80,$D80,1),0),"",IF(Q83="","",Q83+1)))</f>
        <v>46403</v>
      </c>
      <c r="S83" s="29">
        <f t="shared" ref="S83" si="253">IF(S82&gt;$G$8,"",IF(R83=EOMONTH(DATE($C80,$D80,1),0),"",IF(R83="","",R83+1)))</f>
        <v>46404</v>
      </c>
      <c r="T83" s="29">
        <f t="shared" ref="T83" si="254">IF(T82&gt;$G$8,"",IF(S83=EOMONTH(DATE($C80,$D80,1),0),"",IF(S83="","",S83+1)))</f>
        <v>46405</v>
      </c>
      <c r="U83" s="29">
        <f t="shared" ref="U83" si="255">IF(U82&gt;$G$8,"",IF(T83=EOMONTH(DATE($C80,$D80,1),0),"",IF(T83="","",T83+1)))</f>
        <v>46406</v>
      </c>
      <c r="V83" s="29">
        <f t="shared" ref="V83" si="256">IF(V82&gt;$G$8,"",IF(U83=EOMONTH(DATE($C80,$D80,1),0),"",IF(U83="","",U83+1)))</f>
        <v>46407</v>
      </c>
      <c r="W83" s="29">
        <f t="shared" ref="W83" si="257">IF(W82&gt;$G$8,"",IF(V83=EOMONTH(DATE($C80,$D80,1),0),"",IF(V83="","",V83+1)))</f>
        <v>46408</v>
      </c>
      <c r="X83" s="29">
        <f t="shared" ref="X83" si="258">IF(X82&gt;$G$8,"",IF(W83=EOMONTH(DATE($C80,$D80,1),0),"",IF(W83="","",W83+1)))</f>
        <v>46409</v>
      </c>
      <c r="Y83" s="29">
        <f t="shared" ref="Y83" si="259">IF(Y82&gt;$G$8,"",IF(X83=EOMONTH(DATE($C80,$D80,1),0),"",IF(X83="","",X83+1)))</f>
        <v>46410</v>
      </c>
      <c r="Z83" s="29">
        <f t="shared" ref="Z83" si="260">IF(Z82&gt;$G$8,"",IF(Y83=EOMONTH(DATE($C80,$D80,1),0),"",IF(Y83="","",Y83+1)))</f>
        <v>46411</v>
      </c>
      <c r="AA83" s="29">
        <f t="shared" ref="AA83" si="261">IF(AA82&gt;$G$8,"",IF(Z83=EOMONTH(DATE($C80,$D80,1),0),"",IF(Z83="","",Z83+1)))</f>
        <v>46412</v>
      </c>
      <c r="AB83" s="29">
        <f t="shared" ref="AB83" si="262">IF(AB82&gt;$G$8,"",IF(AA83=EOMONTH(DATE($C80,$D80,1),0),"",IF(AA83="","",AA83+1)))</f>
        <v>46413</v>
      </c>
      <c r="AC83" s="29">
        <f t="shared" ref="AC83" si="263">IF(AC82&gt;$G$8,"",IF(AB83=EOMONTH(DATE($C80,$D80,1),0),"",IF(AB83="","",AB83+1)))</f>
        <v>46414</v>
      </c>
      <c r="AD83" s="29">
        <f t="shared" ref="AD83" si="264">IF(AD82&gt;$G$8,"",IF(AC83=EOMONTH(DATE($C80,$D80,1),0),"",IF(AC83="","",AC83+1)))</f>
        <v>46415</v>
      </c>
      <c r="AE83" s="29">
        <f t="shared" ref="AE83" si="265">IF(AE82&gt;$G$8,"",IF(AD83=EOMONTH(DATE($C80,$D80,1),0),"",IF(AD83="","",AD83+1)))</f>
        <v>46416</v>
      </c>
      <c r="AF83" s="29">
        <f t="shared" ref="AF83" si="266">IF(AF82&gt;$G$8,"",IF(AE83=EOMONTH(DATE($C80,$D80,1),0),"",IF(AE83="","",AE83+1)))</f>
        <v>46417</v>
      </c>
      <c r="AG83" s="29">
        <f t="shared" ref="AG83" si="267">IF(AG82&gt;$G$8,"",IF(AF83=EOMONTH(DATE($C80,$D80,1),0),"",IF(AF83="","",AF83+1)))</f>
        <v>46418</v>
      </c>
      <c r="AH83" s="30" t="s">
        <v>21</v>
      </c>
      <c r="AI83" s="31">
        <f>+COUNTIFS(C84:AG84,"土",C88:AG88,"")+COUNTIFS(C84:AG84,"日",C88:AG88,"")</f>
        <v>10</v>
      </c>
    </row>
    <row r="84" spans="2:36" x14ac:dyDescent="0.15">
      <c r="B84" s="32" t="s">
        <v>5</v>
      </c>
      <c r="C84" s="33" t="str">
        <f>IFERROR(TEXT(WEEKDAY(+C83),"aaa"),"")</f>
        <v>金</v>
      </c>
      <c r="D84" s="33" t="str">
        <f t="shared" ref="D84:AG84" si="268">IFERROR(TEXT(WEEKDAY(+D83),"aaa"),"")</f>
        <v>土</v>
      </c>
      <c r="E84" s="33" t="str">
        <f t="shared" si="268"/>
        <v>日</v>
      </c>
      <c r="F84" s="33" t="str">
        <f t="shared" si="268"/>
        <v>月</v>
      </c>
      <c r="G84" s="33" t="str">
        <f t="shared" si="268"/>
        <v>火</v>
      </c>
      <c r="H84" s="33" t="str">
        <f t="shared" si="268"/>
        <v>水</v>
      </c>
      <c r="I84" s="33" t="str">
        <f t="shared" si="268"/>
        <v>木</v>
      </c>
      <c r="J84" s="33" t="str">
        <f t="shared" si="268"/>
        <v>金</v>
      </c>
      <c r="K84" s="33" t="str">
        <f t="shared" si="268"/>
        <v>土</v>
      </c>
      <c r="L84" s="33" t="str">
        <f t="shared" si="268"/>
        <v>日</v>
      </c>
      <c r="M84" s="33" t="str">
        <f t="shared" si="268"/>
        <v>月</v>
      </c>
      <c r="N84" s="33" t="str">
        <f t="shared" si="268"/>
        <v>火</v>
      </c>
      <c r="O84" s="33" t="str">
        <f t="shared" si="268"/>
        <v>水</v>
      </c>
      <c r="P84" s="33" t="str">
        <f t="shared" si="268"/>
        <v>木</v>
      </c>
      <c r="Q84" s="33" t="str">
        <f t="shared" si="268"/>
        <v>金</v>
      </c>
      <c r="R84" s="33" t="str">
        <f t="shared" si="268"/>
        <v>土</v>
      </c>
      <c r="S84" s="33" t="str">
        <f t="shared" si="268"/>
        <v>日</v>
      </c>
      <c r="T84" s="33" t="str">
        <f t="shared" si="268"/>
        <v>月</v>
      </c>
      <c r="U84" s="33" t="str">
        <f t="shared" si="268"/>
        <v>火</v>
      </c>
      <c r="V84" s="33" t="str">
        <f t="shared" si="268"/>
        <v>水</v>
      </c>
      <c r="W84" s="33" t="str">
        <f t="shared" si="268"/>
        <v>木</v>
      </c>
      <c r="X84" s="33" t="str">
        <f t="shared" si="268"/>
        <v>金</v>
      </c>
      <c r="Y84" s="33" t="str">
        <f t="shared" si="268"/>
        <v>土</v>
      </c>
      <c r="Z84" s="33" t="str">
        <f t="shared" si="268"/>
        <v>日</v>
      </c>
      <c r="AA84" s="33" t="str">
        <f t="shared" si="268"/>
        <v>月</v>
      </c>
      <c r="AB84" s="33" t="str">
        <f t="shared" si="268"/>
        <v>火</v>
      </c>
      <c r="AC84" s="33" t="str">
        <f t="shared" si="268"/>
        <v>水</v>
      </c>
      <c r="AD84" s="33" t="str">
        <f t="shared" si="268"/>
        <v>木</v>
      </c>
      <c r="AE84" s="33" t="str">
        <f t="shared" si="268"/>
        <v>金</v>
      </c>
      <c r="AF84" s="33" t="str">
        <f t="shared" si="268"/>
        <v>土</v>
      </c>
      <c r="AG84" s="33" t="str">
        <f t="shared" si="268"/>
        <v>日</v>
      </c>
      <c r="AH84" s="30" t="s">
        <v>16</v>
      </c>
      <c r="AI84" s="31">
        <f>+COUNTIF(C88:AG88,"夏休")+COUNTIF(C88:AG88,"冬休")+COUNTIF(C88:AG88,"中止")</f>
        <v>0</v>
      </c>
    </row>
    <row r="85" spans="2:36" ht="13.5" customHeight="1" x14ac:dyDescent="0.15">
      <c r="B85" s="104" t="s">
        <v>8</v>
      </c>
      <c r="C85" s="110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16"/>
      <c r="AE85" s="116"/>
      <c r="AF85" s="101"/>
      <c r="AG85" s="119"/>
      <c r="AH85" s="34" t="s">
        <v>2</v>
      </c>
      <c r="AI85" s="35">
        <f>COUNT(C83:AG83)-AI84</f>
        <v>31</v>
      </c>
    </row>
    <row r="86" spans="2:36" ht="13.5" customHeight="1" x14ac:dyDescent="0.15">
      <c r="B86" s="105"/>
      <c r="C86" s="111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17"/>
      <c r="AE86" s="117"/>
      <c r="AF86" s="102"/>
      <c r="AG86" s="120"/>
      <c r="AH86" s="34" t="s">
        <v>6</v>
      </c>
      <c r="AI86" s="36">
        <f>+COUNTIF(C89:AG89,"休")</f>
        <v>0</v>
      </c>
      <c r="AJ86" s="37" t="str">
        <f>IF(AI87&gt;0.285,"",IF(AI86&lt;AI83,"←計画日数が足りません",""))</f>
        <v>←計画日数が足りません</v>
      </c>
    </row>
    <row r="87" spans="2:36" ht="13.5" customHeight="1" x14ac:dyDescent="0.15">
      <c r="B87" s="106"/>
      <c r="C87" s="112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18"/>
      <c r="AE87" s="118"/>
      <c r="AF87" s="103"/>
      <c r="AG87" s="121"/>
      <c r="AH87" s="34" t="s">
        <v>9</v>
      </c>
      <c r="AI87" s="49">
        <f>+AI86/AI85</f>
        <v>0</v>
      </c>
    </row>
    <row r="88" spans="2:36" x14ac:dyDescent="0.15">
      <c r="B88" s="39" t="s">
        <v>15</v>
      </c>
      <c r="C88" s="5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3"/>
      <c r="AE88" s="3"/>
      <c r="AF88" s="2"/>
      <c r="AG88" s="4"/>
      <c r="AH88" s="34" t="s">
        <v>10</v>
      </c>
      <c r="AI88" s="36">
        <f>+COUNTIF(C90:AG90,"*休")</f>
        <v>0</v>
      </c>
    </row>
    <row r="89" spans="2:36" x14ac:dyDescent="0.15">
      <c r="B89" s="32" t="s">
        <v>0</v>
      </c>
      <c r="C89" s="5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54"/>
      <c r="AH89" s="40" t="s">
        <v>4</v>
      </c>
      <c r="AI89" s="50">
        <f>+AI88/AI85</f>
        <v>0</v>
      </c>
    </row>
    <row r="90" spans="2:36" x14ac:dyDescent="0.15">
      <c r="B90" s="42" t="s">
        <v>7</v>
      </c>
      <c r="C90" s="55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7"/>
      <c r="AH90" s="43" t="s">
        <v>18</v>
      </c>
      <c r="AI90" s="44" t="str">
        <f>_xlfn.IFS(AI89&gt;=0.285,"OK",AI83&lt;=AI88,"OK",AI83&gt;AI88,"NG")</f>
        <v>NG</v>
      </c>
      <c r="AJ90" s="37" t="str">
        <f>IF(AI90="NG","←月単位未達成","←月単位達成")</f>
        <v>←月単位未達成</v>
      </c>
    </row>
    <row r="91" spans="2:36" hidden="1" x14ac:dyDescent="0.15">
      <c r="C91" s="53" t="str">
        <f>IF($C88="","通常",C88)</f>
        <v>通常</v>
      </c>
      <c r="D91" s="53" t="str">
        <f t="shared" ref="D91:AG91" si="269">IF(D88="","通常",D88)</f>
        <v>通常</v>
      </c>
      <c r="E91" s="53" t="str">
        <f t="shared" si="269"/>
        <v>通常</v>
      </c>
      <c r="F91" s="53" t="str">
        <f t="shared" si="269"/>
        <v>通常</v>
      </c>
      <c r="G91" s="53" t="str">
        <f t="shared" si="269"/>
        <v>通常</v>
      </c>
      <c r="H91" s="53" t="str">
        <f t="shared" si="269"/>
        <v>通常</v>
      </c>
      <c r="I91" s="53" t="str">
        <f t="shared" si="269"/>
        <v>通常</v>
      </c>
      <c r="J91" s="53" t="str">
        <f t="shared" si="269"/>
        <v>通常</v>
      </c>
      <c r="K91" s="53" t="str">
        <f t="shared" si="269"/>
        <v>通常</v>
      </c>
      <c r="L91" s="53" t="str">
        <f t="shared" si="269"/>
        <v>通常</v>
      </c>
      <c r="M91" s="53" t="str">
        <f t="shared" si="269"/>
        <v>通常</v>
      </c>
      <c r="N91" s="53" t="str">
        <f t="shared" si="269"/>
        <v>通常</v>
      </c>
      <c r="O91" s="53" t="str">
        <f t="shared" si="269"/>
        <v>通常</v>
      </c>
      <c r="P91" s="53" t="str">
        <f t="shared" si="269"/>
        <v>通常</v>
      </c>
      <c r="Q91" s="53" t="str">
        <f t="shared" si="269"/>
        <v>通常</v>
      </c>
      <c r="R91" s="53" t="str">
        <f t="shared" si="269"/>
        <v>通常</v>
      </c>
      <c r="S91" s="53" t="str">
        <f t="shared" si="269"/>
        <v>通常</v>
      </c>
      <c r="T91" s="53" t="str">
        <f t="shared" si="269"/>
        <v>通常</v>
      </c>
      <c r="U91" s="53" t="str">
        <f t="shared" si="269"/>
        <v>通常</v>
      </c>
      <c r="V91" s="53" t="str">
        <f t="shared" si="269"/>
        <v>通常</v>
      </c>
      <c r="W91" s="53" t="str">
        <f t="shared" si="269"/>
        <v>通常</v>
      </c>
      <c r="X91" s="53" t="str">
        <f t="shared" si="269"/>
        <v>通常</v>
      </c>
      <c r="Y91" s="53" t="str">
        <f t="shared" si="269"/>
        <v>通常</v>
      </c>
      <c r="Z91" s="53" t="str">
        <f t="shared" si="269"/>
        <v>通常</v>
      </c>
      <c r="AA91" s="53" t="str">
        <f t="shared" si="269"/>
        <v>通常</v>
      </c>
      <c r="AB91" s="53" t="str">
        <f t="shared" si="269"/>
        <v>通常</v>
      </c>
      <c r="AC91" s="53" t="str">
        <f t="shared" si="269"/>
        <v>通常</v>
      </c>
      <c r="AD91" s="53" t="str">
        <f t="shared" si="269"/>
        <v>通常</v>
      </c>
      <c r="AE91" s="53" t="str">
        <f t="shared" si="269"/>
        <v>通常</v>
      </c>
      <c r="AF91" s="53" t="str">
        <f t="shared" si="269"/>
        <v>通常</v>
      </c>
      <c r="AG91" s="53" t="str">
        <f t="shared" si="269"/>
        <v>通常</v>
      </c>
      <c r="AI91" s="52"/>
      <c r="AJ91" s="37"/>
    </row>
    <row r="92" spans="2:36" hidden="1" x14ac:dyDescent="0.15">
      <c r="C92" s="53" t="str">
        <f>IF(C88="","通常実績",C88)</f>
        <v>通常実績</v>
      </c>
      <c r="D92" s="53" t="str">
        <f t="shared" ref="D92:AG92" si="270">IF(D88="","通常実績",D88)</f>
        <v>通常実績</v>
      </c>
      <c r="E92" s="53" t="str">
        <f t="shared" si="270"/>
        <v>通常実績</v>
      </c>
      <c r="F92" s="53" t="str">
        <f t="shared" si="270"/>
        <v>通常実績</v>
      </c>
      <c r="G92" s="53" t="str">
        <f t="shared" si="270"/>
        <v>通常実績</v>
      </c>
      <c r="H92" s="53" t="str">
        <f t="shared" si="270"/>
        <v>通常実績</v>
      </c>
      <c r="I92" s="53" t="str">
        <f t="shared" si="270"/>
        <v>通常実績</v>
      </c>
      <c r="J92" s="53" t="str">
        <f t="shared" si="270"/>
        <v>通常実績</v>
      </c>
      <c r="K92" s="53" t="str">
        <f t="shared" si="270"/>
        <v>通常実績</v>
      </c>
      <c r="L92" s="53" t="str">
        <f t="shared" si="270"/>
        <v>通常実績</v>
      </c>
      <c r="M92" s="53" t="str">
        <f t="shared" si="270"/>
        <v>通常実績</v>
      </c>
      <c r="N92" s="53" t="str">
        <f t="shared" si="270"/>
        <v>通常実績</v>
      </c>
      <c r="O92" s="53" t="str">
        <f t="shared" si="270"/>
        <v>通常実績</v>
      </c>
      <c r="P92" s="53" t="str">
        <f t="shared" si="270"/>
        <v>通常実績</v>
      </c>
      <c r="Q92" s="53" t="str">
        <f t="shared" si="270"/>
        <v>通常実績</v>
      </c>
      <c r="R92" s="53" t="str">
        <f t="shared" si="270"/>
        <v>通常実績</v>
      </c>
      <c r="S92" s="53" t="str">
        <f t="shared" si="270"/>
        <v>通常実績</v>
      </c>
      <c r="T92" s="53" t="str">
        <f t="shared" si="270"/>
        <v>通常実績</v>
      </c>
      <c r="U92" s="53" t="str">
        <f t="shared" si="270"/>
        <v>通常実績</v>
      </c>
      <c r="V92" s="53" t="str">
        <f t="shared" si="270"/>
        <v>通常実績</v>
      </c>
      <c r="W92" s="53" t="str">
        <f t="shared" si="270"/>
        <v>通常実績</v>
      </c>
      <c r="X92" s="53" t="str">
        <f t="shared" si="270"/>
        <v>通常実績</v>
      </c>
      <c r="Y92" s="53" t="str">
        <f t="shared" si="270"/>
        <v>通常実績</v>
      </c>
      <c r="Z92" s="53" t="str">
        <f t="shared" si="270"/>
        <v>通常実績</v>
      </c>
      <c r="AA92" s="53" t="str">
        <f t="shared" si="270"/>
        <v>通常実績</v>
      </c>
      <c r="AB92" s="53" t="str">
        <f t="shared" si="270"/>
        <v>通常実績</v>
      </c>
      <c r="AC92" s="53" t="str">
        <f t="shared" si="270"/>
        <v>通常実績</v>
      </c>
      <c r="AD92" s="53" t="str">
        <f t="shared" si="270"/>
        <v>通常実績</v>
      </c>
      <c r="AE92" s="53" t="str">
        <f t="shared" si="270"/>
        <v>通常実績</v>
      </c>
      <c r="AF92" s="53" t="str">
        <f t="shared" si="270"/>
        <v>通常実績</v>
      </c>
      <c r="AG92" s="53" t="str">
        <f t="shared" si="270"/>
        <v>通常実績</v>
      </c>
      <c r="AI92" s="52"/>
      <c r="AJ92" s="37"/>
    </row>
    <row r="94" spans="2:36" hidden="1" x14ac:dyDescent="0.15">
      <c r="C94" s="7">
        <f>YEAR(C97)</f>
        <v>2027</v>
      </c>
      <c r="D94" s="7">
        <f>MONTH(C97)</f>
        <v>2</v>
      </c>
    </row>
    <row r="95" spans="2:36" x14ac:dyDescent="0.15">
      <c r="B95" s="11" t="s">
        <v>19</v>
      </c>
      <c r="C95" s="98">
        <f>C97</f>
        <v>46419</v>
      </c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100"/>
    </row>
    <row r="96" spans="2:36" hidden="1" x14ac:dyDescent="0.15">
      <c r="B96" s="45"/>
      <c r="C96" s="29">
        <f>DATE($C94,$D94,1)</f>
        <v>46419</v>
      </c>
      <c r="D96" s="29">
        <f>C96+1</f>
        <v>46420</v>
      </c>
      <c r="E96" s="29">
        <f t="shared" ref="E96" si="271">D96+1</f>
        <v>46421</v>
      </c>
      <c r="F96" s="29">
        <f t="shared" ref="F96" si="272">E96+1</f>
        <v>46422</v>
      </c>
      <c r="G96" s="29">
        <f t="shared" ref="G96" si="273">F96+1</f>
        <v>46423</v>
      </c>
      <c r="H96" s="29">
        <f t="shared" ref="H96" si="274">G96+1</f>
        <v>46424</v>
      </c>
      <c r="I96" s="29">
        <f t="shared" ref="I96" si="275">H96+1</f>
        <v>46425</v>
      </c>
      <c r="J96" s="29">
        <f t="shared" ref="J96" si="276">I96+1</f>
        <v>46426</v>
      </c>
      <c r="K96" s="29">
        <f t="shared" ref="K96" si="277">J96+1</f>
        <v>46427</v>
      </c>
      <c r="L96" s="29">
        <f t="shared" ref="L96" si="278">K96+1</f>
        <v>46428</v>
      </c>
      <c r="M96" s="29">
        <f t="shared" ref="M96" si="279">L96+1</f>
        <v>46429</v>
      </c>
      <c r="N96" s="29">
        <f t="shared" ref="N96" si="280">M96+1</f>
        <v>46430</v>
      </c>
      <c r="O96" s="29">
        <f t="shared" ref="O96" si="281">N96+1</f>
        <v>46431</v>
      </c>
      <c r="P96" s="29">
        <f t="shared" ref="P96" si="282">O96+1</f>
        <v>46432</v>
      </c>
      <c r="Q96" s="29">
        <f t="shared" ref="Q96" si="283">P96+1</f>
        <v>46433</v>
      </c>
      <c r="R96" s="29">
        <f t="shared" ref="R96" si="284">Q96+1</f>
        <v>46434</v>
      </c>
      <c r="S96" s="29">
        <f t="shared" ref="S96" si="285">R96+1</f>
        <v>46435</v>
      </c>
      <c r="T96" s="29">
        <f t="shared" ref="T96" si="286">S96+1</f>
        <v>46436</v>
      </c>
      <c r="U96" s="29">
        <f t="shared" ref="U96" si="287">T96+1</f>
        <v>46437</v>
      </c>
      <c r="V96" s="29">
        <f t="shared" ref="V96" si="288">U96+1</f>
        <v>46438</v>
      </c>
      <c r="W96" s="29">
        <f t="shared" ref="W96" si="289">V96+1</f>
        <v>46439</v>
      </c>
      <c r="X96" s="29">
        <f t="shared" ref="X96" si="290">W96+1</f>
        <v>46440</v>
      </c>
      <c r="Y96" s="29">
        <f t="shared" ref="Y96" si="291">X96+1</f>
        <v>46441</v>
      </c>
      <c r="Z96" s="29">
        <f t="shared" ref="Z96" si="292">Y96+1</f>
        <v>46442</v>
      </c>
      <c r="AA96" s="29">
        <f t="shared" ref="AA96" si="293">Z96+1</f>
        <v>46443</v>
      </c>
      <c r="AB96" s="29">
        <f t="shared" ref="AB96" si="294">AA96+1</f>
        <v>46444</v>
      </c>
      <c r="AC96" s="29">
        <f t="shared" ref="AC96" si="295">AB96+1</f>
        <v>46445</v>
      </c>
      <c r="AD96" s="29">
        <f t="shared" ref="AD96" si="296">AC96+1</f>
        <v>46446</v>
      </c>
      <c r="AE96" s="29">
        <f t="shared" ref="AE96" si="297">AD96+1</f>
        <v>46447</v>
      </c>
      <c r="AF96" s="29">
        <f t="shared" ref="AF96" si="298">AE96+1</f>
        <v>46448</v>
      </c>
      <c r="AG96" s="29">
        <f t="shared" ref="AG96" si="299">AF96+1</f>
        <v>46449</v>
      </c>
      <c r="AH96" s="46"/>
      <c r="AI96" s="47"/>
    </row>
    <row r="97" spans="2:36" x14ac:dyDescent="0.15">
      <c r="B97" s="27" t="s">
        <v>20</v>
      </c>
      <c r="C97" s="48">
        <f>IF(EDATE(C82,1)&gt;$G$8,"",EDATE(C82,1))</f>
        <v>46419</v>
      </c>
      <c r="D97" s="29">
        <f>IF(D96&gt;$G$8,"",IF(C97=EOMONTH(DATE($C94,$D94,1),0),"",IF(C97="","",C97+1)))</f>
        <v>46420</v>
      </c>
      <c r="E97" s="29">
        <f t="shared" ref="E97" si="300">IF(E96&gt;$G$8,"",IF(D97=EOMONTH(DATE($C94,$D94,1),0),"",IF(D97="","",D97+1)))</f>
        <v>46421</v>
      </c>
      <c r="F97" s="29">
        <f t="shared" ref="F97" si="301">IF(F96&gt;$G$8,"",IF(E97=EOMONTH(DATE($C94,$D94,1),0),"",IF(E97="","",E97+1)))</f>
        <v>46422</v>
      </c>
      <c r="G97" s="29">
        <f t="shared" ref="G97" si="302">IF(G96&gt;$G$8,"",IF(F97=EOMONTH(DATE($C94,$D94,1),0),"",IF(F97="","",F97+1)))</f>
        <v>46423</v>
      </c>
      <c r="H97" s="29">
        <f t="shared" ref="H97" si="303">IF(H96&gt;$G$8,"",IF(G97=EOMONTH(DATE($C94,$D94,1),0),"",IF(G97="","",G97+1)))</f>
        <v>46424</v>
      </c>
      <c r="I97" s="29">
        <f t="shared" ref="I97" si="304">IF(I96&gt;$G$8,"",IF(H97=EOMONTH(DATE($C94,$D94,1),0),"",IF(H97="","",H97+1)))</f>
        <v>46425</v>
      </c>
      <c r="J97" s="29">
        <f t="shared" ref="J97" si="305">IF(J96&gt;$G$8,"",IF(I97=EOMONTH(DATE($C94,$D94,1),0),"",IF(I97="","",I97+1)))</f>
        <v>46426</v>
      </c>
      <c r="K97" s="29">
        <f t="shared" ref="K97" si="306">IF(K96&gt;$G$8,"",IF(J97=EOMONTH(DATE($C94,$D94,1),0),"",IF(J97="","",J97+1)))</f>
        <v>46427</v>
      </c>
      <c r="L97" s="29">
        <f t="shared" ref="L97" si="307">IF(L96&gt;$G$8,"",IF(K97=EOMONTH(DATE($C94,$D94,1),0),"",IF(K97="","",K97+1)))</f>
        <v>46428</v>
      </c>
      <c r="M97" s="29">
        <f t="shared" ref="M97" si="308">IF(M96&gt;$G$8,"",IF(L97=EOMONTH(DATE($C94,$D94,1),0),"",IF(L97="","",L97+1)))</f>
        <v>46429</v>
      </c>
      <c r="N97" s="29">
        <f t="shared" ref="N97" si="309">IF(N96&gt;$G$8,"",IF(M97=EOMONTH(DATE($C94,$D94,1),0),"",IF(M97="","",M97+1)))</f>
        <v>46430</v>
      </c>
      <c r="O97" s="29">
        <f t="shared" ref="O97" si="310">IF(O96&gt;$G$8,"",IF(N97=EOMONTH(DATE($C94,$D94,1),0),"",IF(N97="","",N97+1)))</f>
        <v>46431</v>
      </c>
      <c r="P97" s="29">
        <f t="shared" ref="P97" si="311">IF(P96&gt;$G$8,"",IF(O97=EOMONTH(DATE($C94,$D94,1),0),"",IF(O97="","",O97+1)))</f>
        <v>46432</v>
      </c>
      <c r="Q97" s="29">
        <f t="shared" ref="Q97" si="312">IF(Q96&gt;$G$8,"",IF(P97=EOMONTH(DATE($C94,$D94,1),0),"",IF(P97="","",P97+1)))</f>
        <v>46433</v>
      </c>
      <c r="R97" s="29">
        <f t="shared" ref="R97" si="313">IF(R96&gt;$G$8,"",IF(Q97=EOMONTH(DATE($C94,$D94,1),0),"",IF(Q97="","",Q97+1)))</f>
        <v>46434</v>
      </c>
      <c r="S97" s="29">
        <f t="shared" ref="S97" si="314">IF(S96&gt;$G$8,"",IF(R97=EOMONTH(DATE($C94,$D94,1),0),"",IF(R97="","",R97+1)))</f>
        <v>46435</v>
      </c>
      <c r="T97" s="29">
        <f t="shared" ref="T97" si="315">IF(T96&gt;$G$8,"",IF(S97=EOMONTH(DATE($C94,$D94,1),0),"",IF(S97="","",S97+1)))</f>
        <v>46436</v>
      </c>
      <c r="U97" s="29">
        <f t="shared" ref="U97" si="316">IF(U96&gt;$G$8,"",IF(T97=EOMONTH(DATE($C94,$D94,1),0),"",IF(T97="","",T97+1)))</f>
        <v>46437</v>
      </c>
      <c r="V97" s="29">
        <f t="shared" ref="V97" si="317">IF(V96&gt;$G$8,"",IF(U97=EOMONTH(DATE($C94,$D94,1),0),"",IF(U97="","",U97+1)))</f>
        <v>46438</v>
      </c>
      <c r="W97" s="29">
        <f t="shared" ref="W97" si="318">IF(W96&gt;$G$8,"",IF(V97=EOMONTH(DATE($C94,$D94,1),0),"",IF(V97="","",V97+1)))</f>
        <v>46439</v>
      </c>
      <c r="X97" s="29">
        <f t="shared" ref="X97" si="319">IF(X96&gt;$G$8,"",IF(W97=EOMONTH(DATE($C94,$D94,1),0),"",IF(W97="","",W97+1)))</f>
        <v>46440</v>
      </c>
      <c r="Y97" s="29">
        <f t="shared" ref="Y97" si="320">IF(Y96&gt;$G$8,"",IF(X97=EOMONTH(DATE($C94,$D94,1),0),"",IF(X97="","",X97+1)))</f>
        <v>46441</v>
      </c>
      <c r="Z97" s="29">
        <f t="shared" ref="Z97" si="321">IF(Z96&gt;$G$8,"",IF(Y97=EOMONTH(DATE($C94,$D94,1),0),"",IF(Y97="","",Y97+1)))</f>
        <v>46442</v>
      </c>
      <c r="AA97" s="29">
        <f t="shared" ref="AA97" si="322">IF(AA96&gt;$G$8,"",IF(Z97=EOMONTH(DATE($C94,$D94,1),0),"",IF(Z97="","",Z97+1)))</f>
        <v>46443</v>
      </c>
      <c r="AB97" s="29">
        <f t="shared" ref="AB97" si="323">IF(AB96&gt;$G$8,"",IF(AA97=EOMONTH(DATE($C94,$D94,1),0),"",IF(AA97="","",AA97+1)))</f>
        <v>46444</v>
      </c>
      <c r="AC97" s="29">
        <f t="shared" ref="AC97" si="324">IF(AC96&gt;$G$8,"",IF(AB97=EOMONTH(DATE($C94,$D94,1),0),"",IF(AB97="","",AB97+1)))</f>
        <v>46445</v>
      </c>
      <c r="AD97" s="29">
        <f t="shared" ref="AD97" si="325">IF(AD96&gt;$G$8,"",IF(AC97=EOMONTH(DATE($C94,$D94,1),0),"",IF(AC97="","",AC97+1)))</f>
        <v>46446</v>
      </c>
      <c r="AE97" s="29" t="str">
        <f t="shared" ref="AE97" si="326">IF(AE96&gt;$G$8,"",IF(AD97=EOMONTH(DATE($C94,$D94,1),0),"",IF(AD97="","",AD97+1)))</f>
        <v/>
      </c>
      <c r="AF97" s="29" t="str">
        <f t="shared" ref="AF97" si="327">IF(AF96&gt;$G$8,"",IF(AE97=EOMONTH(DATE($C94,$D94,1),0),"",IF(AE97="","",AE97+1)))</f>
        <v/>
      </c>
      <c r="AG97" s="29" t="str">
        <f t="shared" ref="AG97" si="328">IF(AG96&gt;$G$8,"",IF(AF97=EOMONTH(DATE($C94,$D94,1),0),"",IF(AF97="","",AF97+1)))</f>
        <v/>
      </c>
      <c r="AH97" s="30" t="s">
        <v>21</v>
      </c>
      <c r="AI97" s="31">
        <f>+COUNTIFS(C98:AG98,"土",C102:AG102,"")+COUNTIFS(C98:AG98,"日",C102:AG102,"")</f>
        <v>8</v>
      </c>
    </row>
    <row r="98" spans="2:36" x14ac:dyDescent="0.15">
      <c r="B98" s="32" t="s">
        <v>5</v>
      </c>
      <c r="C98" s="33" t="str">
        <f>IFERROR(TEXT(WEEKDAY(+C97),"aaa"),"")</f>
        <v>月</v>
      </c>
      <c r="D98" s="33" t="str">
        <f t="shared" ref="D98:AG98" si="329">IFERROR(TEXT(WEEKDAY(+D97),"aaa"),"")</f>
        <v>火</v>
      </c>
      <c r="E98" s="33" t="str">
        <f t="shared" si="329"/>
        <v>水</v>
      </c>
      <c r="F98" s="33" t="str">
        <f t="shared" si="329"/>
        <v>木</v>
      </c>
      <c r="G98" s="33" t="str">
        <f t="shared" si="329"/>
        <v>金</v>
      </c>
      <c r="H98" s="33" t="str">
        <f t="shared" si="329"/>
        <v>土</v>
      </c>
      <c r="I98" s="33" t="str">
        <f t="shared" si="329"/>
        <v>日</v>
      </c>
      <c r="J98" s="33" t="str">
        <f t="shared" si="329"/>
        <v>月</v>
      </c>
      <c r="K98" s="33" t="str">
        <f t="shared" si="329"/>
        <v>火</v>
      </c>
      <c r="L98" s="33" t="str">
        <f t="shared" si="329"/>
        <v>水</v>
      </c>
      <c r="M98" s="33" t="str">
        <f t="shared" si="329"/>
        <v>木</v>
      </c>
      <c r="N98" s="33" t="str">
        <f t="shared" si="329"/>
        <v>金</v>
      </c>
      <c r="O98" s="33" t="str">
        <f t="shared" si="329"/>
        <v>土</v>
      </c>
      <c r="P98" s="33" t="str">
        <f t="shared" si="329"/>
        <v>日</v>
      </c>
      <c r="Q98" s="33" t="str">
        <f t="shared" si="329"/>
        <v>月</v>
      </c>
      <c r="R98" s="33" t="str">
        <f t="shared" si="329"/>
        <v>火</v>
      </c>
      <c r="S98" s="33" t="str">
        <f t="shared" si="329"/>
        <v>水</v>
      </c>
      <c r="T98" s="33" t="str">
        <f t="shared" si="329"/>
        <v>木</v>
      </c>
      <c r="U98" s="33" t="str">
        <f t="shared" si="329"/>
        <v>金</v>
      </c>
      <c r="V98" s="33" t="str">
        <f t="shared" si="329"/>
        <v>土</v>
      </c>
      <c r="W98" s="33" t="str">
        <f t="shared" si="329"/>
        <v>日</v>
      </c>
      <c r="X98" s="33" t="str">
        <f t="shared" si="329"/>
        <v>月</v>
      </c>
      <c r="Y98" s="33" t="str">
        <f t="shared" si="329"/>
        <v>火</v>
      </c>
      <c r="Z98" s="33" t="str">
        <f t="shared" si="329"/>
        <v>水</v>
      </c>
      <c r="AA98" s="33" t="str">
        <f t="shared" si="329"/>
        <v>木</v>
      </c>
      <c r="AB98" s="33" t="str">
        <f t="shared" si="329"/>
        <v>金</v>
      </c>
      <c r="AC98" s="33" t="str">
        <f t="shared" si="329"/>
        <v>土</v>
      </c>
      <c r="AD98" s="33" t="str">
        <f t="shared" si="329"/>
        <v>日</v>
      </c>
      <c r="AE98" s="33" t="str">
        <f t="shared" si="329"/>
        <v/>
      </c>
      <c r="AF98" s="33" t="str">
        <f t="shared" si="329"/>
        <v/>
      </c>
      <c r="AG98" s="33" t="str">
        <f t="shared" si="329"/>
        <v/>
      </c>
      <c r="AH98" s="30" t="s">
        <v>16</v>
      </c>
      <c r="AI98" s="31">
        <f>+COUNTIF(C102:AG102,"夏休")+COUNTIF(C102:AG102,"冬休")+COUNTIF(C102:AG102,"中止")</f>
        <v>0</v>
      </c>
    </row>
    <row r="99" spans="2:36" ht="13.5" customHeight="1" x14ac:dyDescent="0.15">
      <c r="B99" s="104" t="s">
        <v>8</v>
      </c>
      <c r="C99" s="110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16"/>
      <c r="AE99" s="116"/>
      <c r="AF99" s="101"/>
      <c r="AG99" s="119"/>
      <c r="AH99" s="34" t="s">
        <v>2</v>
      </c>
      <c r="AI99" s="35">
        <f>COUNT(C97:AG97)-AI98</f>
        <v>28</v>
      </c>
    </row>
    <row r="100" spans="2:36" ht="13.5" customHeight="1" x14ac:dyDescent="0.15">
      <c r="B100" s="105"/>
      <c r="C100" s="111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17"/>
      <c r="AE100" s="117"/>
      <c r="AF100" s="102"/>
      <c r="AG100" s="120"/>
      <c r="AH100" s="34" t="s">
        <v>6</v>
      </c>
      <c r="AI100" s="36">
        <f>+COUNTIF(C103:AG103,"休")</f>
        <v>0</v>
      </c>
      <c r="AJ100" s="37" t="str">
        <f>IF(AI101&gt;0.285,"",IF(AI100&lt;AI97,"←計画日数が足りません",""))</f>
        <v>←計画日数が足りません</v>
      </c>
    </row>
    <row r="101" spans="2:36" ht="13.5" customHeight="1" x14ac:dyDescent="0.15">
      <c r="B101" s="106"/>
      <c r="C101" s="112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18"/>
      <c r="AE101" s="118"/>
      <c r="AF101" s="103"/>
      <c r="AG101" s="121"/>
      <c r="AH101" s="34" t="s">
        <v>9</v>
      </c>
      <c r="AI101" s="49">
        <f>+AI100/AI99</f>
        <v>0</v>
      </c>
    </row>
    <row r="102" spans="2:36" x14ac:dyDescent="0.15">
      <c r="B102" s="39" t="s">
        <v>15</v>
      </c>
      <c r="C102" s="5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3"/>
      <c r="AE102" s="3"/>
      <c r="AF102" s="2"/>
      <c r="AG102" s="4"/>
      <c r="AH102" s="34" t="s">
        <v>10</v>
      </c>
      <c r="AI102" s="36">
        <f>+COUNTIF(C104:AG104,"*休")</f>
        <v>0</v>
      </c>
    </row>
    <row r="103" spans="2:36" x14ac:dyDescent="0.15">
      <c r="B103" s="32" t="s">
        <v>0</v>
      </c>
      <c r="C103" s="5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54"/>
      <c r="AH103" s="40" t="s">
        <v>4</v>
      </c>
      <c r="AI103" s="50">
        <f>+AI102/AI99</f>
        <v>0</v>
      </c>
    </row>
    <row r="104" spans="2:36" x14ac:dyDescent="0.15">
      <c r="B104" s="42" t="s">
        <v>7</v>
      </c>
      <c r="C104" s="55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7"/>
      <c r="AH104" s="43" t="s">
        <v>18</v>
      </c>
      <c r="AI104" s="44" t="str">
        <f>_xlfn.IFS(AI103&gt;=0.285,"OK",AI97&lt;=AI102,"OK",AI97&gt;AI102,"NG")</f>
        <v>NG</v>
      </c>
      <c r="AJ104" s="37" t="str">
        <f>IF(AI104="NG","←月単位未達成","←月単位達成")</f>
        <v>←月単位未達成</v>
      </c>
    </row>
    <row r="105" spans="2:36" hidden="1" x14ac:dyDescent="0.15">
      <c r="C105" s="53" t="str">
        <f>IF($C102="","通常",C102)</f>
        <v>通常</v>
      </c>
      <c r="D105" s="53" t="str">
        <f t="shared" ref="D105:AG105" si="330">IF(D102="","通常",D102)</f>
        <v>通常</v>
      </c>
      <c r="E105" s="53" t="str">
        <f t="shared" si="330"/>
        <v>通常</v>
      </c>
      <c r="F105" s="53" t="str">
        <f t="shared" si="330"/>
        <v>通常</v>
      </c>
      <c r="G105" s="53" t="str">
        <f t="shared" si="330"/>
        <v>通常</v>
      </c>
      <c r="H105" s="53" t="str">
        <f t="shared" si="330"/>
        <v>通常</v>
      </c>
      <c r="I105" s="53" t="str">
        <f t="shared" si="330"/>
        <v>通常</v>
      </c>
      <c r="J105" s="53" t="str">
        <f t="shared" si="330"/>
        <v>通常</v>
      </c>
      <c r="K105" s="53" t="str">
        <f t="shared" si="330"/>
        <v>通常</v>
      </c>
      <c r="L105" s="53" t="str">
        <f t="shared" si="330"/>
        <v>通常</v>
      </c>
      <c r="M105" s="53" t="str">
        <f t="shared" si="330"/>
        <v>通常</v>
      </c>
      <c r="N105" s="53" t="str">
        <f t="shared" si="330"/>
        <v>通常</v>
      </c>
      <c r="O105" s="53" t="str">
        <f t="shared" si="330"/>
        <v>通常</v>
      </c>
      <c r="P105" s="53" t="str">
        <f t="shared" si="330"/>
        <v>通常</v>
      </c>
      <c r="Q105" s="53" t="str">
        <f t="shared" si="330"/>
        <v>通常</v>
      </c>
      <c r="R105" s="53" t="str">
        <f t="shared" si="330"/>
        <v>通常</v>
      </c>
      <c r="S105" s="53" t="str">
        <f t="shared" si="330"/>
        <v>通常</v>
      </c>
      <c r="T105" s="53" t="str">
        <f t="shared" si="330"/>
        <v>通常</v>
      </c>
      <c r="U105" s="53" t="str">
        <f t="shared" si="330"/>
        <v>通常</v>
      </c>
      <c r="V105" s="53" t="str">
        <f t="shared" si="330"/>
        <v>通常</v>
      </c>
      <c r="W105" s="53" t="str">
        <f t="shared" si="330"/>
        <v>通常</v>
      </c>
      <c r="X105" s="53" t="str">
        <f t="shared" si="330"/>
        <v>通常</v>
      </c>
      <c r="Y105" s="53" t="str">
        <f t="shared" si="330"/>
        <v>通常</v>
      </c>
      <c r="Z105" s="53" t="str">
        <f t="shared" si="330"/>
        <v>通常</v>
      </c>
      <c r="AA105" s="53" t="str">
        <f t="shared" si="330"/>
        <v>通常</v>
      </c>
      <c r="AB105" s="53" t="str">
        <f t="shared" si="330"/>
        <v>通常</v>
      </c>
      <c r="AC105" s="53" t="str">
        <f t="shared" si="330"/>
        <v>通常</v>
      </c>
      <c r="AD105" s="53" t="str">
        <f t="shared" si="330"/>
        <v>通常</v>
      </c>
      <c r="AE105" s="53" t="str">
        <f t="shared" si="330"/>
        <v>通常</v>
      </c>
      <c r="AF105" s="53" t="str">
        <f t="shared" si="330"/>
        <v>通常</v>
      </c>
      <c r="AG105" s="53" t="str">
        <f t="shared" si="330"/>
        <v>通常</v>
      </c>
      <c r="AI105" s="52"/>
      <c r="AJ105" s="37"/>
    </row>
    <row r="106" spans="2:36" hidden="1" x14ac:dyDescent="0.15">
      <c r="C106" s="53" t="str">
        <f>IF(C102="","通常実績",C102)</f>
        <v>通常実績</v>
      </c>
      <c r="D106" s="53" t="str">
        <f t="shared" ref="D106:AG106" si="331">IF(D102="","通常実績",D102)</f>
        <v>通常実績</v>
      </c>
      <c r="E106" s="53" t="str">
        <f t="shared" si="331"/>
        <v>通常実績</v>
      </c>
      <c r="F106" s="53" t="str">
        <f t="shared" si="331"/>
        <v>通常実績</v>
      </c>
      <c r="G106" s="53" t="str">
        <f t="shared" si="331"/>
        <v>通常実績</v>
      </c>
      <c r="H106" s="53" t="str">
        <f t="shared" si="331"/>
        <v>通常実績</v>
      </c>
      <c r="I106" s="53" t="str">
        <f t="shared" si="331"/>
        <v>通常実績</v>
      </c>
      <c r="J106" s="53" t="str">
        <f t="shared" si="331"/>
        <v>通常実績</v>
      </c>
      <c r="K106" s="53" t="str">
        <f t="shared" si="331"/>
        <v>通常実績</v>
      </c>
      <c r="L106" s="53" t="str">
        <f t="shared" si="331"/>
        <v>通常実績</v>
      </c>
      <c r="M106" s="53" t="str">
        <f t="shared" si="331"/>
        <v>通常実績</v>
      </c>
      <c r="N106" s="53" t="str">
        <f t="shared" si="331"/>
        <v>通常実績</v>
      </c>
      <c r="O106" s="53" t="str">
        <f t="shared" si="331"/>
        <v>通常実績</v>
      </c>
      <c r="P106" s="53" t="str">
        <f t="shared" si="331"/>
        <v>通常実績</v>
      </c>
      <c r="Q106" s="53" t="str">
        <f t="shared" si="331"/>
        <v>通常実績</v>
      </c>
      <c r="R106" s="53" t="str">
        <f t="shared" si="331"/>
        <v>通常実績</v>
      </c>
      <c r="S106" s="53" t="str">
        <f t="shared" si="331"/>
        <v>通常実績</v>
      </c>
      <c r="T106" s="53" t="str">
        <f t="shared" si="331"/>
        <v>通常実績</v>
      </c>
      <c r="U106" s="53" t="str">
        <f t="shared" si="331"/>
        <v>通常実績</v>
      </c>
      <c r="V106" s="53" t="str">
        <f t="shared" si="331"/>
        <v>通常実績</v>
      </c>
      <c r="W106" s="53" t="str">
        <f t="shared" si="331"/>
        <v>通常実績</v>
      </c>
      <c r="X106" s="53" t="str">
        <f t="shared" si="331"/>
        <v>通常実績</v>
      </c>
      <c r="Y106" s="53" t="str">
        <f t="shared" si="331"/>
        <v>通常実績</v>
      </c>
      <c r="Z106" s="53" t="str">
        <f t="shared" si="331"/>
        <v>通常実績</v>
      </c>
      <c r="AA106" s="53" t="str">
        <f t="shared" si="331"/>
        <v>通常実績</v>
      </c>
      <c r="AB106" s="53" t="str">
        <f t="shared" si="331"/>
        <v>通常実績</v>
      </c>
      <c r="AC106" s="53" t="str">
        <f t="shared" si="331"/>
        <v>通常実績</v>
      </c>
      <c r="AD106" s="53" t="str">
        <f t="shared" si="331"/>
        <v>通常実績</v>
      </c>
      <c r="AE106" s="53" t="str">
        <f t="shared" si="331"/>
        <v>通常実績</v>
      </c>
      <c r="AF106" s="53" t="str">
        <f t="shared" si="331"/>
        <v>通常実績</v>
      </c>
      <c r="AG106" s="53" t="str">
        <f t="shared" si="331"/>
        <v>通常実績</v>
      </c>
      <c r="AI106" s="52"/>
      <c r="AJ106" s="37"/>
    </row>
    <row r="108" spans="2:36" hidden="1" x14ac:dyDescent="0.15">
      <c r="C108" s="7">
        <f>YEAR(C111)</f>
        <v>2027</v>
      </c>
      <c r="D108" s="7">
        <f>MONTH(C111)</f>
        <v>3</v>
      </c>
    </row>
    <row r="109" spans="2:36" x14ac:dyDescent="0.15">
      <c r="B109" s="11" t="s">
        <v>19</v>
      </c>
      <c r="C109" s="98">
        <f>C111</f>
        <v>46447</v>
      </c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100"/>
    </row>
    <row r="110" spans="2:36" hidden="1" x14ac:dyDescent="0.15">
      <c r="B110" s="45"/>
      <c r="C110" s="29">
        <f>DATE($C108,$D108,1)</f>
        <v>46447</v>
      </c>
      <c r="D110" s="29">
        <f>C110+1</f>
        <v>46448</v>
      </c>
      <c r="E110" s="29">
        <f t="shared" ref="E110" si="332">D110+1</f>
        <v>46449</v>
      </c>
      <c r="F110" s="29">
        <f t="shared" ref="F110" si="333">E110+1</f>
        <v>46450</v>
      </c>
      <c r="G110" s="29">
        <f t="shared" ref="G110" si="334">F110+1</f>
        <v>46451</v>
      </c>
      <c r="H110" s="29">
        <f t="shared" ref="H110" si="335">G110+1</f>
        <v>46452</v>
      </c>
      <c r="I110" s="29">
        <f t="shared" ref="I110" si="336">H110+1</f>
        <v>46453</v>
      </c>
      <c r="J110" s="29">
        <f t="shared" ref="J110" si="337">I110+1</f>
        <v>46454</v>
      </c>
      <c r="K110" s="29">
        <f t="shared" ref="K110" si="338">J110+1</f>
        <v>46455</v>
      </c>
      <c r="L110" s="29">
        <f t="shared" ref="L110" si="339">K110+1</f>
        <v>46456</v>
      </c>
      <c r="M110" s="29">
        <f t="shared" ref="M110" si="340">L110+1</f>
        <v>46457</v>
      </c>
      <c r="N110" s="29">
        <f t="shared" ref="N110" si="341">M110+1</f>
        <v>46458</v>
      </c>
      <c r="O110" s="29">
        <f t="shared" ref="O110" si="342">N110+1</f>
        <v>46459</v>
      </c>
      <c r="P110" s="29">
        <f t="shared" ref="P110" si="343">O110+1</f>
        <v>46460</v>
      </c>
      <c r="Q110" s="29">
        <f t="shared" ref="Q110" si="344">P110+1</f>
        <v>46461</v>
      </c>
      <c r="R110" s="29">
        <f t="shared" ref="R110" si="345">Q110+1</f>
        <v>46462</v>
      </c>
      <c r="S110" s="29">
        <f t="shared" ref="S110" si="346">R110+1</f>
        <v>46463</v>
      </c>
      <c r="T110" s="29">
        <f t="shared" ref="T110" si="347">S110+1</f>
        <v>46464</v>
      </c>
      <c r="U110" s="29">
        <f t="shared" ref="U110" si="348">T110+1</f>
        <v>46465</v>
      </c>
      <c r="V110" s="29">
        <f t="shared" ref="V110" si="349">U110+1</f>
        <v>46466</v>
      </c>
      <c r="W110" s="29">
        <f t="shared" ref="W110" si="350">V110+1</f>
        <v>46467</v>
      </c>
      <c r="X110" s="29">
        <f t="shared" ref="X110" si="351">W110+1</f>
        <v>46468</v>
      </c>
      <c r="Y110" s="29">
        <f t="shared" ref="Y110" si="352">X110+1</f>
        <v>46469</v>
      </c>
      <c r="Z110" s="29">
        <f t="shared" ref="Z110" si="353">Y110+1</f>
        <v>46470</v>
      </c>
      <c r="AA110" s="29">
        <f t="shared" ref="AA110" si="354">Z110+1</f>
        <v>46471</v>
      </c>
      <c r="AB110" s="29">
        <f t="shared" ref="AB110" si="355">AA110+1</f>
        <v>46472</v>
      </c>
      <c r="AC110" s="29">
        <f t="shared" ref="AC110" si="356">AB110+1</f>
        <v>46473</v>
      </c>
      <c r="AD110" s="29">
        <f t="shared" ref="AD110" si="357">AC110+1</f>
        <v>46474</v>
      </c>
      <c r="AE110" s="29">
        <f t="shared" ref="AE110" si="358">AD110+1</f>
        <v>46475</v>
      </c>
      <c r="AF110" s="29">
        <f t="shared" ref="AF110" si="359">AE110+1</f>
        <v>46476</v>
      </c>
      <c r="AG110" s="29">
        <f t="shared" ref="AG110" si="360">AF110+1</f>
        <v>46477</v>
      </c>
      <c r="AH110" s="46"/>
      <c r="AI110" s="47"/>
    </row>
    <row r="111" spans="2:36" x14ac:dyDescent="0.15">
      <c r="B111" s="27" t="s">
        <v>20</v>
      </c>
      <c r="C111" s="48">
        <f>IF(EDATE(C96,1)&gt;$G$8,"",EDATE(C96,1))</f>
        <v>46447</v>
      </c>
      <c r="D111" s="29">
        <f>IF(D110&gt;$G$8,"",IF(C111=EOMONTH(DATE($C108,$D108,1),0),"",IF(C111="","",C111+1)))</f>
        <v>46448</v>
      </c>
      <c r="E111" s="29">
        <f t="shared" ref="E111" si="361">IF(E110&gt;$G$8,"",IF(D111=EOMONTH(DATE($C108,$D108,1),0),"",IF(D111="","",D111+1)))</f>
        <v>46449</v>
      </c>
      <c r="F111" s="29">
        <f t="shared" ref="F111" si="362">IF(F110&gt;$G$8,"",IF(E111=EOMONTH(DATE($C108,$D108,1),0),"",IF(E111="","",E111+1)))</f>
        <v>46450</v>
      </c>
      <c r="G111" s="29">
        <f t="shared" ref="G111" si="363">IF(G110&gt;$G$8,"",IF(F111=EOMONTH(DATE($C108,$D108,1),0),"",IF(F111="","",F111+1)))</f>
        <v>46451</v>
      </c>
      <c r="H111" s="29">
        <f t="shared" ref="H111" si="364">IF(H110&gt;$G$8,"",IF(G111=EOMONTH(DATE($C108,$D108,1),0),"",IF(G111="","",G111+1)))</f>
        <v>46452</v>
      </c>
      <c r="I111" s="29">
        <f t="shared" ref="I111" si="365">IF(I110&gt;$G$8,"",IF(H111=EOMONTH(DATE($C108,$D108,1),0),"",IF(H111="","",H111+1)))</f>
        <v>46453</v>
      </c>
      <c r="J111" s="29">
        <f t="shared" ref="J111" si="366">IF(J110&gt;$G$8,"",IF(I111=EOMONTH(DATE($C108,$D108,1),0),"",IF(I111="","",I111+1)))</f>
        <v>46454</v>
      </c>
      <c r="K111" s="29">
        <f t="shared" ref="K111" si="367">IF(K110&gt;$G$8,"",IF(J111=EOMONTH(DATE($C108,$D108,1),0),"",IF(J111="","",J111+1)))</f>
        <v>46455</v>
      </c>
      <c r="L111" s="29">
        <f t="shared" ref="L111" si="368">IF(L110&gt;$G$8,"",IF(K111=EOMONTH(DATE($C108,$D108,1),0),"",IF(K111="","",K111+1)))</f>
        <v>46456</v>
      </c>
      <c r="M111" s="29">
        <f t="shared" ref="M111" si="369">IF(M110&gt;$G$8,"",IF(L111=EOMONTH(DATE($C108,$D108,1),0),"",IF(L111="","",L111+1)))</f>
        <v>46457</v>
      </c>
      <c r="N111" s="29">
        <f t="shared" ref="N111" si="370">IF(N110&gt;$G$8,"",IF(M111=EOMONTH(DATE($C108,$D108,1),0),"",IF(M111="","",M111+1)))</f>
        <v>46458</v>
      </c>
      <c r="O111" s="29">
        <f t="shared" ref="O111" si="371">IF(O110&gt;$G$8,"",IF(N111=EOMONTH(DATE($C108,$D108,1),0),"",IF(N111="","",N111+1)))</f>
        <v>46459</v>
      </c>
      <c r="P111" s="29">
        <f t="shared" ref="P111" si="372">IF(P110&gt;$G$8,"",IF(O111=EOMONTH(DATE($C108,$D108,1),0),"",IF(O111="","",O111+1)))</f>
        <v>46460</v>
      </c>
      <c r="Q111" s="29">
        <f t="shared" ref="Q111" si="373">IF(Q110&gt;$G$8,"",IF(P111=EOMONTH(DATE($C108,$D108,1),0),"",IF(P111="","",P111+1)))</f>
        <v>46461</v>
      </c>
      <c r="R111" s="29">
        <f t="shared" ref="R111" si="374">IF(R110&gt;$G$8,"",IF(Q111=EOMONTH(DATE($C108,$D108,1),0),"",IF(Q111="","",Q111+1)))</f>
        <v>46462</v>
      </c>
      <c r="S111" s="29">
        <f t="shared" ref="S111" si="375">IF(S110&gt;$G$8,"",IF(R111=EOMONTH(DATE($C108,$D108,1),0),"",IF(R111="","",R111+1)))</f>
        <v>46463</v>
      </c>
      <c r="T111" s="29">
        <f t="shared" ref="T111" si="376">IF(T110&gt;$G$8,"",IF(S111=EOMONTH(DATE($C108,$D108,1),0),"",IF(S111="","",S111+1)))</f>
        <v>46464</v>
      </c>
      <c r="U111" s="29">
        <f t="shared" ref="U111" si="377">IF(U110&gt;$G$8,"",IF(T111=EOMONTH(DATE($C108,$D108,1),0),"",IF(T111="","",T111+1)))</f>
        <v>46465</v>
      </c>
      <c r="V111" s="29">
        <f t="shared" ref="V111" si="378">IF(V110&gt;$G$8,"",IF(U111=EOMONTH(DATE($C108,$D108,1),0),"",IF(U111="","",U111+1)))</f>
        <v>46466</v>
      </c>
      <c r="W111" s="29">
        <f t="shared" ref="W111" si="379">IF(W110&gt;$G$8,"",IF(V111=EOMONTH(DATE($C108,$D108,1),0),"",IF(V111="","",V111+1)))</f>
        <v>46467</v>
      </c>
      <c r="X111" s="29">
        <f t="shared" ref="X111" si="380">IF(X110&gt;$G$8,"",IF(W111=EOMONTH(DATE($C108,$D108,1),0),"",IF(W111="","",W111+1)))</f>
        <v>46468</v>
      </c>
      <c r="Y111" s="29">
        <f t="shared" ref="Y111" si="381">IF(Y110&gt;$G$8,"",IF(X111=EOMONTH(DATE($C108,$D108,1),0),"",IF(X111="","",X111+1)))</f>
        <v>46469</v>
      </c>
      <c r="Z111" s="29">
        <f t="shared" ref="Z111" si="382">IF(Z110&gt;$G$8,"",IF(Y111=EOMONTH(DATE($C108,$D108,1),0),"",IF(Y111="","",Y111+1)))</f>
        <v>46470</v>
      </c>
      <c r="AA111" s="29">
        <f t="shared" ref="AA111" si="383">IF(AA110&gt;$G$8,"",IF(Z111=EOMONTH(DATE($C108,$D108,1),0),"",IF(Z111="","",Z111+1)))</f>
        <v>46471</v>
      </c>
      <c r="AB111" s="29">
        <f t="shared" ref="AB111" si="384">IF(AB110&gt;$G$8,"",IF(AA111=EOMONTH(DATE($C108,$D108,1),0),"",IF(AA111="","",AA111+1)))</f>
        <v>46472</v>
      </c>
      <c r="AC111" s="29">
        <f t="shared" ref="AC111" si="385">IF(AC110&gt;$G$8,"",IF(AB111=EOMONTH(DATE($C108,$D108,1),0),"",IF(AB111="","",AB111+1)))</f>
        <v>46473</v>
      </c>
      <c r="AD111" s="29">
        <f t="shared" ref="AD111" si="386">IF(AD110&gt;$G$8,"",IF(AC111=EOMONTH(DATE($C108,$D108,1),0),"",IF(AC111="","",AC111+1)))</f>
        <v>46474</v>
      </c>
      <c r="AE111" s="29">
        <f t="shared" ref="AE111" si="387">IF(AE110&gt;$G$8,"",IF(AD111=EOMONTH(DATE($C108,$D108,1),0),"",IF(AD111="","",AD111+1)))</f>
        <v>46475</v>
      </c>
      <c r="AF111" s="29">
        <f t="shared" ref="AF111" si="388">IF(AF110&gt;$G$8,"",IF(AE111=EOMONTH(DATE($C108,$D108,1),0),"",IF(AE111="","",AE111+1)))</f>
        <v>46476</v>
      </c>
      <c r="AG111" s="29">
        <f t="shared" ref="AG111" si="389">IF(AG110&gt;$G$8,"",IF(AF111=EOMONTH(DATE($C108,$D108,1),0),"",IF(AF111="","",AF111+1)))</f>
        <v>46477</v>
      </c>
      <c r="AH111" s="30" t="s">
        <v>21</v>
      </c>
      <c r="AI111" s="31">
        <f>+COUNTIFS(C112:AG112,"土",C116:AG116,"")+COUNTIFS(C112:AG112,"日",C116:AG116,"")</f>
        <v>8</v>
      </c>
    </row>
    <row r="112" spans="2:36" x14ac:dyDescent="0.15">
      <c r="B112" s="32" t="s">
        <v>5</v>
      </c>
      <c r="C112" s="33" t="str">
        <f>IFERROR(TEXT(WEEKDAY(+C111),"aaa"),"")</f>
        <v>月</v>
      </c>
      <c r="D112" s="33" t="str">
        <f t="shared" ref="D112:AG112" si="390">IFERROR(TEXT(WEEKDAY(+D111),"aaa"),"")</f>
        <v>火</v>
      </c>
      <c r="E112" s="33" t="str">
        <f t="shared" si="390"/>
        <v>水</v>
      </c>
      <c r="F112" s="33" t="str">
        <f t="shared" si="390"/>
        <v>木</v>
      </c>
      <c r="G112" s="33" t="str">
        <f t="shared" si="390"/>
        <v>金</v>
      </c>
      <c r="H112" s="33" t="str">
        <f t="shared" si="390"/>
        <v>土</v>
      </c>
      <c r="I112" s="33" t="str">
        <f t="shared" si="390"/>
        <v>日</v>
      </c>
      <c r="J112" s="33" t="str">
        <f t="shared" si="390"/>
        <v>月</v>
      </c>
      <c r="K112" s="33" t="str">
        <f t="shared" si="390"/>
        <v>火</v>
      </c>
      <c r="L112" s="33" t="str">
        <f t="shared" si="390"/>
        <v>水</v>
      </c>
      <c r="M112" s="33" t="str">
        <f t="shared" si="390"/>
        <v>木</v>
      </c>
      <c r="N112" s="33" t="str">
        <f t="shared" si="390"/>
        <v>金</v>
      </c>
      <c r="O112" s="33" t="str">
        <f t="shared" si="390"/>
        <v>土</v>
      </c>
      <c r="P112" s="33" t="str">
        <f t="shared" si="390"/>
        <v>日</v>
      </c>
      <c r="Q112" s="33" t="str">
        <f t="shared" si="390"/>
        <v>月</v>
      </c>
      <c r="R112" s="33" t="str">
        <f t="shared" si="390"/>
        <v>火</v>
      </c>
      <c r="S112" s="33" t="str">
        <f t="shared" si="390"/>
        <v>水</v>
      </c>
      <c r="T112" s="33" t="str">
        <f t="shared" si="390"/>
        <v>木</v>
      </c>
      <c r="U112" s="33" t="str">
        <f t="shared" si="390"/>
        <v>金</v>
      </c>
      <c r="V112" s="33" t="str">
        <f t="shared" si="390"/>
        <v>土</v>
      </c>
      <c r="W112" s="33" t="str">
        <f t="shared" si="390"/>
        <v>日</v>
      </c>
      <c r="X112" s="33" t="str">
        <f t="shared" si="390"/>
        <v>月</v>
      </c>
      <c r="Y112" s="33" t="str">
        <f t="shared" si="390"/>
        <v>火</v>
      </c>
      <c r="Z112" s="33" t="str">
        <f t="shared" si="390"/>
        <v>水</v>
      </c>
      <c r="AA112" s="33" t="str">
        <f t="shared" si="390"/>
        <v>木</v>
      </c>
      <c r="AB112" s="33" t="str">
        <f t="shared" si="390"/>
        <v>金</v>
      </c>
      <c r="AC112" s="33" t="str">
        <f t="shared" si="390"/>
        <v>土</v>
      </c>
      <c r="AD112" s="33" t="str">
        <f t="shared" si="390"/>
        <v>日</v>
      </c>
      <c r="AE112" s="33" t="str">
        <f t="shared" si="390"/>
        <v>月</v>
      </c>
      <c r="AF112" s="33" t="str">
        <f t="shared" si="390"/>
        <v>火</v>
      </c>
      <c r="AG112" s="33" t="str">
        <f t="shared" si="390"/>
        <v>水</v>
      </c>
      <c r="AH112" s="30" t="s">
        <v>16</v>
      </c>
      <c r="AI112" s="31">
        <f>+COUNTIF(C116:AG116,"夏休")+COUNTIF(C116:AG116,"冬休")+COUNTIF(C116:AG116,"中止")</f>
        <v>0</v>
      </c>
    </row>
    <row r="113" spans="2:36" ht="13.5" customHeight="1" x14ac:dyDescent="0.15">
      <c r="B113" s="104" t="s">
        <v>8</v>
      </c>
      <c r="C113" s="110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16"/>
      <c r="AE113" s="116"/>
      <c r="AF113" s="101"/>
      <c r="AG113" s="119"/>
      <c r="AH113" s="34" t="s">
        <v>2</v>
      </c>
      <c r="AI113" s="35">
        <f>COUNT(C111:AG111)-AI112</f>
        <v>31</v>
      </c>
    </row>
    <row r="114" spans="2:36" ht="13.5" customHeight="1" x14ac:dyDescent="0.15">
      <c r="B114" s="105"/>
      <c r="C114" s="111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17"/>
      <c r="AE114" s="117"/>
      <c r="AF114" s="102"/>
      <c r="AG114" s="120"/>
      <c r="AH114" s="34" t="s">
        <v>6</v>
      </c>
      <c r="AI114" s="36">
        <f>+COUNTIF(C117:AG117,"休")</f>
        <v>0</v>
      </c>
      <c r="AJ114" s="37" t="str">
        <f>IF(AI115&gt;0.285,"",IF(AI114&lt;AI111,"←計画日数が足りません",""))</f>
        <v>←計画日数が足りません</v>
      </c>
    </row>
    <row r="115" spans="2:36" ht="13.5" customHeight="1" x14ac:dyDescent="0.15">
      <c r="B115" s="106"/>
      <c r="C115" s="112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  <c r="AD115" s="118"/>
      <c r="AE115" s="118"/>
      <c r="AF115" s="103"/>
      <c r="AG115" s="121"/>
      <c r="AH115" s="34" t="s">
        <v>9</v>
      </c>
      <c r="AI115" s="49">
        <f>+AI114/AI113</f>
        <v>0</v>
      </c>
    </row>
    <row r="116" spans="2:36" x14ac:dyDescent="0.15">
      <c r="B116" s="39" t="s">
        <v>15</v>
      </c>
      <c r="C116" s="5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3"/>
      <c r="AE116" s="3"/>
      <c r="AF116" s="2"/>
      <c r="AG116" s="4"/>
      <c r="AH116" s="34" t="s">
        <v>10</v>
      </c>
      <c r="AI116" s="36">
        <f>+COUNTIF(C118:AG118,"*休")</f>
        <v>0</v>
      </c>
    </row>
    <row r="117" spans="2:36" x14ac:dyDescent="0.15">
      <c r="B117" s="32" t="s">
        <v>0</v>
      </c>
      <c r="C117" s="5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54"/>
      <c r="AH117" s="40" t="s">
        <v>4</v>
      </c>
      <c r="AI117" s="50">
        <f>+AI116/AI113</f>
        <v>0</v>
      </c>
    </row>
    <row r="118" spans="2:36" x14ac:dyDescent="0.15">
      <c r="B118" s="42" t="s">
        <v>7</v>
      </c>
      <c r="C118" s="55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7"/>
      <c r="AH118" s="43" t="s">
        <v>18</v>
      </c>
      <c r="AI118" s="44" t="str">
        <f>_xlfn.IFS(AI117&gt;=0.285,"OK",AI111&lt;=AI116,"OK",AI111&gt;AI116,"NG")</f>
        <v>NG</v>
      </c>
      <c r="AJ118" s="37" t="str">
        <f>IF(AI118="NG","←月単位未達成","←月単位達成")</f>
        <v>←月単位未達成</v>
      </c>
    </row>
    <row r="119" spans="2:36" hidden="1" x14ac:dyDescent="0.15">
      <c r="C119" s="53" t="str">
        <f>IF($C116="","通常",C116)</f>
        <v>通常</v>
      </c>
      <c r="D119" s="53" t="str">
        <f t="shared" ref="D119:AG119" si="391">IF(D116="","通常",D116)</f>
        <v>通常</v>
      </c>
      <c r="E119" s="53" t="str">
        <f t="shared" si="391"/>
        <v>通常</v>
      </c>
      <c r="F119" s="53" t="str">
        <f t="shared" si="391"/>
        <v>通常</v>
      </c>
      <c r="G119" s="53" t="str">
        <f t="shared" si="391"/>
        <v>通常</v>
      </c>
      <c r="H119" s="53" t="str">
        <f t="shared" si="391"/>
        <v>通常</v>
      </c>
      <c r="I119" s="53" t="str">
        <f t="shared" si="391"/>
        <v>通常</v>
      </c>
      <c r="J119" s="53" t="str">
        <f t="shared" si="391"/>
        <v>通常</v>
      </c>
      <c r="K119" s="53" t="str">
        <f t="shared" si="391"/>
        <v>通常</v>
      </c>
      <c r="L119" s="53" t="str">
        <f t="shared" si="391"/>
        <v>通常</v>
      </c>
      <c r="M119" s="53" t="str">
        <f t="shared" si="391"/>
        <v>通常</v>
      </c>
      <c r="N119" s="53" t="str">
        <f t="shared" si="391"/>
        <v>通常</v>
      </c>
      <c r="O119" s="53" t="str">
        <f t="shared" si="391"/>
        <v>通常</v>
      </c>
      <c r="P119" s="53" t="str">
        <f t="shared" si="391"/>
        <v>通常</v>
      </c>
      <c r="Q119" s="53" t="str">
        <f t="shared" si="391"/>
        <v>通常</v>
      </c>
      <c r="R119" s="53" t="str">
        <f t="shared" si="391"/>
        <v>通常</v>
      </c>
      <c r="S119" s="53" t="str">
        <f t="shared" si="391"/>
        <v>通常</v>
      </c>
      <c r="T119" s="53" t="str">
        <f t="shared" si="391"/>
        <v>通常</v>
      </c>
      <c r="U119" s="53" t="str">
        <f t="shared" si="391"/>
        <v>通常</v>
      </c>
      <c r="V119" s="53" t="str">
        <f t="shared" si="391"/>
        <v>通常</v>
      </c>
      <c r="W119" s="53" t="str">
        <f t="shared" si="391"/>
        <v>通常</v>
      </c>
      <c r="X119" s="53" t="str">
        <f t="shared" si="391"/>
        <v>通常</v>
      </c>
      <c r="Y119" s="53" t="str">
        <f t="shared" si="391"/>
        <v>通常</v>
      </c>
      <c r="Z119" s="53" t="str">
        <f t="shared" si="391"/>
        <v>通常</v>
      </c>
      <c r="AA119" s="53" t="str">
        <f t="shared" si="391"/>
        <v>通常</v>
      </c>
      <c r="AB119" s="53" t="str">
        <f t="shared" si="391"/>
        <v>通常</v>
      </c>
      <c r="AC119" s="53" t="str">
        <f t="shared" si="391"/>
        <v>通常</v>
      </c>
      <c r="AD119" s="53" t="str">
        <f t="shared" si="391"/>
        <v>通常</v>
      </c>
      <c r="AE119" s="53" t="str">
        <f t="shared" si="391"/>
        <v>通常</v>
      </c>
      <c r="AF119" s="53" t="str">
        <f t="shared" si="391"/>
        <v>通常</v>
      </c>
      <c r="AG119" s="53" t="str">
        <f t="shared" si="391"/>
        <v>通常</v>
      </c>
      <c r="AI119" s="52"/>
      <c r="AJ119" s="37"/>
    </row>
    <row r="120" spans="2:36" hidden="1" x14ac:dyDescent="0.15">
      <c r="C120" s="53" t="str">
        <f>IF(C116="","通常実績",C116)</f>
        <v>通常実績</v>
      </c>
      <c r="D120" s="53" t="str">
        <f t="shared" ref="D120:AG120" si="392">IF(D116="","通常実績",D116)</f>
        <v>通常実績</v>
      </c>
      <c r="E120" s="53" t="str">
        <f t="shared" si="392"/>
        <v>通常実績</v>
      </c>
      <c r="F120" s="53" t="str">
        <f t="shared" si="392"/>
        <v>通常実績</v>
      </c>
      <c r="G120" s="53" t="str">
        <f t="shared" si="392"/>
        <v>通常実績</v>
      </c>
      <c r="H120" s="53" t="str">
        <f t="shared" si="392"/>
        <v>通常実績</v>
      </c>
      <c r="I120" s="53" t="str">
        <f t="shared" si="392"/>
        <v>通常実績</v>
      </c>
      <c r="J120" s="53" t="str">
        <f t="shared" si="392"/>
        <v>通常実績</v>
      </c>
      <c r="K120" s="53" t="str">
        <f t="shared" si="392"/>
        <v>通常実績</v>
      </c>
      <c r="L120" s="53" t="str">
        <f t="shared" si="392"/>
        <v>通常実績</v>
      </c>
      <c r="M120" s="53" t="str">
        <f t="shared" si="392"/>
        <v>通常実績</v>
      </c>
      <c r="N120" s="53" t="str">
        <f t="shared" si="392"/>
        <v>通常実績</v>
      </c>
      <c r="O120" s="53" t="str">
        <f t="shared" si="392"/>
        <v>通常実績</v>
      </c>
      <c r="P120" s="53" t="str">
        <f t="shared" si="392"/>
        <v>通常実績</v>
      </c>
      <c r="Q120" s="53" t="str">
        <f t="shared" si="392"/>
        <v>通常実績</v>
      </c>
      <c r="R120" s="53" t="str">
        <f t="shared" si="392"/>
        <v>通常実績</v>
      </c>
      <c r="S120" s="53" t="str">
        <f t="shared" si="392"/>
        <v>通常実績</v>
      </c>
      <c r="T120" s="53" t="str">
        <f t="shared" si="392"/>
        <v>通常実績</v>
      </c>
      <c r="U120" s="53" t="str">
        <f t="shared" si="392"/>
        <v>通常実績</v>
      </c>
      <c r="V120" s="53" t="str">
        <f t="shared" si="392"/>
        <v>通常実績</v>
      </c>
      <c r="W120" s="53" t="str">
        <f t="shared" si="392"/>
        <v>通常実績</v>
      </c>
      <c r="X120" s="53" t="str">
        <f t="shared" si="392"/>
        <v>通常実績</v>
      </c>
      <c r="Y120" s="53" t="str">
        <f t="shared" si="392"/>
        <v>通常実績</v>
      </c>
      <c r="Z120" s="53" t="str">
        <f t="shared" si="392"/>
        <v>通常実績</v>
      </c>
      <c r="AA120" s="53" t="str">
        <f t="shared" si="392"/>
        <v>通常実績</v>
      </c>
      <c r="AB120" s="53" t="str">
        <f t="shared" si="392"/>
        <v>通常実績</v>
      </c>
      <c r="AC120" s="53" t="str">
        <f t="shared" si="392"/>
        <v>通常実績</v>
      </c>
      <c r="AD120" s="53" t="str">
        <f t="shared" si="392"/>
        <v>通常実績</v>
      </c>
      <c r="AE120" s="53" t="str">
        <f t="shared" si="392"/>
        <v>通常実績</v>
      </c>
      <c r="AF120" s="53" t="str">
        <f t="shared" si="392"/>
        <v>通常実績</v>
      </c>
      <c r="AG120" s="53" t="str">
        <f t="shared" si="392"/>
        <v>通常実績</v>
      </c>
      <c r="AI120" s="52"/>
      <c r="AJ120" s="37"/>
    </row>
    <row r="122" spans="2:36" hidden="1" x14ac:dyDescent="0.15">
      <c r="C122" s="7" t="e">
        <f>YEAR(C125)</f>
        <v>#VALUE!</v>
      </c>
      <c r="D122" s="7" t="e">
        <f>MONTH(C125)</f>
        <v>#VALUE!</v>
      </c>
    </row>
    <row r="123" spans="2:36" x14ac:dyDescent="0.15">
      <c r="B123" s="11" t="s">
        <v>19</v>
      </c>
      <c r="C123" s="98" t="str">
        <f>C125</f>
        <v/>
      </c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100"/>
    </row>
    <row r="124" spans="2:36" hidden="1" x14ac:dyDescent="0.15">
      <c r="B124" s="45"/>
      <c r="C124" s="29" t="e">
        <f>DATE($C122,$D122,1)</f>
        <v>#VALUE!</v>
      </c>
      <c r="D124" s="29" t="e">
        <f>C124+1</f>
        <v>#VALUE!</v>
      </c>
      <c r="E124" s="29" t="e">
        <f t="shared" ref="E124" si="393">D124+1</f>
        <v>#VALUE!</v>
      </c>
      <c r="F124" s="29" t="e">
        <f t="shared" ref="F124" si="394">E124+1</f>
        <v>#VALUE!</v>
      </c>
      <c r="G124" s="29" t="e">
        <f t="shared" ref="G124" si="395">F124+1</f>
        <v>#VALUE!</v>
      </c>
      <c r="H124" s="29" t="e">
        <f t="shared" ref="H124" si="396">G124+1</f>
        <v>#VALUE!</v>
      </c>
      <c r="I124" s="29" t="e">
        <f t="shared" ref="I124" si="397">H124+1</f>
        <v>#VALUE!</v>
      </c>
      <c r="J124" s="29" t="e">
        <f t="shared" ref="J124" si="398">I124+1</f>
        <v>#VALUE!</v>
      </c>
      <c r="K124" s="29" t="e">
        <f t="shared" ref="K124" si="399">J124+1</f>
        <v>#VALUE!</v>
      </c>
      <c r="L124" s="29" t="e">
        <f t="shared" ref="L124" si="400">K124+1</f>
        <v>#VALUE!</v>
      </c>
      <c r="M124" s="29" t="e">
        <f t="shared" ref="M124" si="401">L124+1</f>
        <v>#VALUE!</v>
      </c>
      <c r="N124" s="29" t="e">
        <f t="shared" ref="N124" si="402">M124+1</f>
        <v>#VALUE!</v>
      </c>
      <c r="O124" s="29" t="e">
        <f t="shared" ref="O124" si="403">N124+1</f>
        <v>#VALUE!</v>
      </c>
      <c r="P124" s="29" t="e">
        <f t="shared" ref="P124" si="404">O124+1</f>
        <v>#VALUE!</v>
      </c>
      <c r="Q124" s="29" t="e">
        <f t="shared" ref="Q124" si="405">P124+1</f>
        <v>#VALUE!</v>
      </c>
      <c r="R124" s="29" t="e">
        <f t="shared" ref="R124" si="406">Q124+1</f>
        <v>#VALUE!</v>
      </c>
      <c r="S124" s="29" t="e">
        <f t="shared" ref="S124" si="407">R124+1</f>
        <v>#VALUE!</v>
      </c>
      <c r="T124" s="29" t="e">
        <f t="shared" ref="T124" si="408">S124+1</f>
        <v>#VALUE!</v>
      </c>
      <c r="U124" s="29" t="e">
        <f t="shared" ref="U124" si="409">T124+1</f>
        <v>#VALUE!</v>
      </c>
      <c r="V124" s="29" t="e">
        <f t="shared" ref="V124" si="410">U124+1</f>
        <v>#VALUE!</v>
      </c>
      <c r="W124" s="29" t="e">
        <f t="shared" ref="W124" si="411">V124+1</f>
        <v>#VALUE!</v>
      </c>
      <c r="X124" s="29" t="e">
        <f t="shared" ref="X124" si="412">W124+1</f>
        <v>#VALUE!</v>
      </c>
      <c r="Y124" s="29" t="e">
        <f t="shared" ref="Y124" si="413">X124+1</f>
        <v>#VALUE!</v>
      </c>
      <c r="Z124" s="29" t="e">
        <f t="shared" ref="Z124" si="414">Y124+1</f>
        <v>#VALUE!</v>
      </c>
      <c r="AA124" s="29" t="e">
        <f t="shared" ref="AA124" si="415">Z124+1</f>
        <v>#VALUE!</v>
      </c>
      <c r="AB124" s="29" t="e">
        <f t="shared" ref="AB124" si="416">AA124+1</f>
        <v>#VALUE!</v>
      </c>
      <c r="AC124" s="29" t="e">
        <f t="shared" ref="AC124" si="417">AB124+1</f>
        <v>#VALUE!</v>
      </c>
      <c r="AD124" s="29" t="e">
        <f t="shared" ref="AD124" si="418">AC124+1</f>
        <v>#VALUE!</v>
      </c>
      <c r="AE124" s="29" t="e">
        <f t="shared" ref="AE124" si="419">AD124+1</f>
        <v>#VALUE!</v>
      </c>
      <c r="AF124" s="29" t="e">
        <f t="shared" ref="AF124" si="420">AE124+1</f>
        <v>#VALUE!</v>
      </c>
      <c r="AG124" s="29" t="e">
        <f t="shared" ref="AG124" si="421">AF124+1</f>
        <v>#VALUE!</v>
      </c>
      <c r="AH124" s="46"/>
      <c r="AI124" s="47"/>
    </row>
    <row r="125" spans="2:36" x14ac:dyDescent="0.15">
      <c r="B125" s="27" t="s">
        <v>20</v>
      </c>
      <c r="C125" s="48" t="str">
        <f>IF(EDATE(C110,1)&gt;$G$8,"",EDATE(C110,1))</f>
        <v/>
      </c>
      <c r="D125" s="29" t="e">
        <f>IF(D124&gt;$G$8,"",IF(C125=EOMONTH(DATE($C122,$D122,1),0),"",IF(C125="","",C125+1)))</f>
        <v>#VALUE!</v>
      </c>
      <c r="E125" s="29" t="e">
        <f t="shared" ref="E125" si="422">IF(E124&gt;$G$8,"",IF(D125=EOMONTH(DATE($C122,$D122,1),0),"",IF(D125="","",D125+1)))</f>
        <v>#VALUE!</v>
      </c>
      <c r="F125" s="29" t="e">
        <f t="shared" ref="F125" si="423">IF(F124&gt;$G$8,"",IF(E125=EOMONTH(DATE($C122,$D122,1),0),"",IF(E125="","",E125+1)))</f>
        <v>#VALUE!</v>
      </c>
      <c r="G125" s="29" t="e">
        <f t="shared" ref="G125" si="424">IF(G124&gt;$G$8,"",IF(F125=EOMONTH(DATE($C122,$D122,1),0),"",IF(F125="","",F125+1)))</f>
        <v>#VALUE!</v>
      </c>
      <c r="H125" s="29" t="e">
        <f t="shared" ref="H125" si="425">IF(H124&gt;$G$8,"",IF(G125=EOMONTH(DATE($C122,$D122,1),0),"",IF(G125="","",G125+1)))</f>
        <v>#VALUE!</v>
      </c>
      <c r="I125" s="29" t="e">
        <f t="shared" ref="I125" si="426">IF(I124&gt;$G$8,"",IF(H125=EOMONTH(DATE($C122,$D122,1),0),"",IF(H125="","",H125+1)))</f>
        <v>#VALUE!</v>
      </c>
      <c r="J125" s="29" t="e">
        <f t="shared" ref="J125" si="427">IF(J124&gt;$G$8,"",IF(I125=EOMONTH(DATE($C122,$D122,1),0),"",IF(I125="","",I125+1)))</f>
        <v>#VALUE!</v>
      </c>
      <c r="K125" s="29" t="e">
        <f t="shared" ref="K125" si="428">IF(K124&gt;$G$8,"",IF(J125=EOMONTH(DATE($C122,$D122,1),0),"",IF(J125="","",J125+1)))</f>
        <v>#VALUE!</v>
      </c>
      <c r="L125" s="29" t="e">
        <f t="shared" ref="L125" si="429">IF(L124&gt;$G$8,"",IF(K125=EOMONTH(DATE($C122,$D122,1),0),"",IF(K125="","",K125+1)))</f>
        <v>#VALUE!</v>
      </c>
      <c r="M125" s="29" t="e">
        <f t="shared" ref="M125" si="430">IF(M124&gt;$G$8,"",IF(L125=EOMONTH(DATE($C122,$D122,1),0),"",IF(L125="","",L125+1)))</f>
        <v>#VALUE!</v>
      </c>
      <c r="N125" s="29" t="e">
        <f t="shared" ref="N125" si="431">IF(N124&gt;$G$8,"",IF(M125=EOMONTH(DATE($C122,$D122,1),0),"",IF(M125="","",M125+1)))</f>
        <v>#VALUE!</v>
      </c>
      <c r="O125" s="29" t="e">
        <f t="shared" ref="O125" si="432">IF(O124&gt;$G$8,"",IF(N125=EOMONTH(DATE($C122,$D122,1),0),"",IF(N125="","",N125+1)))</f>
        <v>#VALUE!</v>
      </c>
      <c r="P125" s="29" t="e">
        <f t="shared" ref="P125" si="433">IF(P124&gt;$G$8,"",IF(O125=EOMONTH(DATE($C122,$D122,1),0),"",IF(O125="","",O125+1)))</f>
        <v>#VALUE!</v>
      </c>
      <c r="Q125" s="29" t="e">
        <f t="shared" ref="Q125" si="434">IF(Q124&gt;$G$8,"",IF(P125=EOMONTH(DATE($C122,$D122,1),0),"",IF(P125="","",P125+1)))</f>
        <v>#VALUE!</v>
      </c>
      <c r="R125" s="29" t="e">
        <f t="shared" ref="R125" si="435">IF(R124&gt;$G$8,"",IF(Q125=EOMONTH(DATE($C122,$D122,1),0),"",IF(Q125="","",Q125+1)))</f>
        <v>#VALUE!</v>
      </c>
      <c r="S125" s="29" t="e">
        <f t="shared" ref="S125" si="436">IF(S124&gt;$G$8,"",IF(R125=EOMONTH(DATE($C122,$D122,1),0),"",IF(R125="","",R125+1)))</f>
        <v>#VALUE!</v>
      </c>
      <c r="T125" s="29" t="e">
        <f t="shared" ref="T125" si="437">IF(T124&gt;$G$8,"",IF(S125=EOMONTH(DATE($C122,$D122,1),0),"",IF(S125="","",S125+1)))</f>
        <v>#VALUE!</v>
      </c>
      <c r="U125" s="29" t="e">
        <f t="shared" ref="U125" si="438">IF(U124&gt;$G$8,"",IF(T125=EOMONTH(DATE($C122,$D122,1),0),"",IF(T125="","",T125+1)))</f>
        <v>#VALUE!</v>
      </c>
      <c r="V125" s="29" t="e">
        <f t="shared" ref="V125" si="439">IF(V124&gt;$G$8,"",IF(U125=EOMONTH(DATE($C122,$D122,1),0),"",IF(U125="","",U125+1)))</f>
        <v>#VALUE!</v>
      </c>
      <c r="W125" s="29" t="e">
        <f t="shared" ref="W125" si="440">IF(W124&gt;$G$8,"",IF(V125=EOMONTH(DATE($C122,$D122,1),0),"",IF(V125="","",V125+1)))</f>
        <v>#VALUE!</v>
      </c>
      <c r="X125" s="29" t="e">
        <f t="shared" ref="X125" si="441">IF(X124&gt;$G$8,"",IF(W125=EOMONTH(DATE($C122,$D122,1),0),"",IF(W125="","",W125+1)))</f>
        <v>#VALUE!</v>
      </c>
      <c r="Y125" s="29" t="e">
        <f t="shared" ref="Y125" si="442">IF(Y124&gt;$G$8,"",IF(X125=EOMONTH(DATE($C122,$D122,1),0),"",IF(X125="","",X125+1)))</f>
        <v>#VALUE!</v>
      </c>
      <c r="Z125" s="29" t="e">
        <f t="shared" ref="Z125" si="443">IF(Z124&gt;$G$8,"",IF(Y125=EOMONTH(DATE($C122,$D122,1),0),"",IF(Y125="","",Y125+1)))</f>
        <v>#VALUE!</v>
      </c>
      <c r="AA125" s="29" t="e">
        <f t="shared" ref="AA125" si="444">IF(AA124&gt;$G$8,"",IF(Z125=EOMONTH(DATE($C122,$D122,1),0),"",IF(Z125="","",Z125+1)))</f>
        <v>#VALUE!</v>
      </c>
      <c r="AB125" s="29" t="e">
        <f t="shared" ref="AB125" si="445">IF(AB124&gt;$G$8,"",IF(AA125=EOMONTH(DATE($C122,$D122,1),0),"",IF(AA125="","",AA125+1)))</f>
        <v>#VALUE!</v>
      </c>
      <c r="AC125" s="29" t="e">
        <f t="shared" ref="AC125" si="446">IF(AC124&gt;$G$8,"",IF(AB125=EOMONTH(DATE($C122,$D122,1),0),"",IF(AB125="","",AB125+1)))</f>
        <v>#VALUE!</v>
      </c>
      <c r="AD125" s="29" t="e">
        <f t="shared" ref="AD125" si="447">IF(AD124&gt;$G$8,"",IF(AC125=EOMONTH(DATE($C122,$D122,1),0),"",IF(AC125="","",AC125+1)))</f>
        <v>#VALUE!</v>
      </c>
      <c r="AE125" s="29" t="e">
        <f t="shared" ref="AE125" si="448">IF(AE124&gt;$G$8,"",IF(AD125=EOMONTH(DATE($C122,$D122,1),0),"",IF(AD125="","",AD125+1)))</f>
        <v>#VALUE!</v>
      </c>
      <c r="AF125" s="29" t="e">
        <f t="shared" ref="AF125" si="449">IF(AF124&gt;$G$8,"",IF(AE125=EOMONTH(DATE($C122,$D122,1),0),"",IF(AE125="","",AE125+1)))</f>
        <v>#VALUE!</v>
      </c>
      <c r="AG125" s="29" t="e">
        <f t="shared" ref="AG125" si="450">IF(AG124&gt;$G$8,"",IF(AF125=EOMONTH(DATE($C122,$D122,1),0),"",IF(AF125="","",AF125+1)))</f>
        <v>#VALUE!</v>
      </c>
      <c r="AH125" s="30" t="s">
        <v>21</v>
      </c>
      <c r="AI125" s="31">
        <f>+COUNTIFS(C126:AG126,"土",C130:AG130,"")+COUNTIFS(C126:AG126,"日",C130:AG130,"")</f>
        <v>0</v>
      </c>
    </row>
    <row r="126" spans="2:36" x14ac:dyDescent="0.15">
      <c r="B126" s="32" t="s">
        <v>5</v>
      </c>
      <c r="C126" s="33" t="str">
        <f>IFERROR(TEXT(WEEKDAY(+C125),"aaa"),"")</f>
        <v/>
      </c>
      <c r="D126" s="33" t="str">
        <f t="shared" ref="D126:AG126" si="451">IFERROR(TEXT(WEEKDAY(+D125),"aaa"),"")</f>
        <v/>
      </c>
      <c r="E126" s="33" t="str">
        <f t="shared" si="451"/>
        <v/>
      </c>
      <c r="F126" s="33" t="str">
        <f t="shared" si="451"/>
        <v/>
      </c>
      <c r="G126" s="33" t="str">
        <f t="shared" si="451"/>
        <v/>
      </c>
      <c r="H126" s="33" t="str">
        <f t="shared" si="451"/>
        <v/>
      </c>
      <c r="I126" s="33" t="str">
        <f t="shared" si="451"/>
        <v/>
      </c>
      <c r="J126" s="33" t="str">
        <f t="shared" si="451"/>
        <v/>
      </c>
      <c r="K126" s="33" t="str">
        <f t="shared" si="451"/>
        <v/>
      </c>
      <c r="L126" s="33" t="str">
        <f t="shared" si="451"/>
        <v/>
      </c>
      <c r="M126" s="33" t="str">
        <f t="shared" si="451"/>
        <v/>
      </c>
      <c r="N126" s="33" t="str">
        <f t="shared" si="451"/>
        <v/>
      </c>
      <c r="O126" s="33" t="str">
        <f t="shared" si="451"/>
        <v/>
      </c>
      <c r="P126" s="33" t="str">
        <f t="shared" si="451"/>
        <v/>
      </c>
      <c r="Q126" s="33" t="str">
        <f t="shared" si="451"/>
        <v/>
      </c>
      <c r="R126" s="33" t="str">
        <f t="shared" si="451"/>
        <v/>
      </c>
      <c r="S126" s="33" t="str">
        <f t="shared" si="451"/>
        <v/>
      </c>
      <c r="T126" s="33" t="str">
        <f t="shared" si="451"/>
        <v/>
      </c>
      <c r="U126" s="33" t="str">
        <f t="shared" si="451"/>
        <v/>
      </c>
      <c r="V126" s="33" t="str">
        <f t="shared" si="451"/>
        <v/>
      </c>
      <c r="W126" s="33" t="str">
        <f t="shared" si="451"/>
        <v/>
      </c>
      <c r="X126" s="33" t="str">
        <f t="shared" si="451"/>
        <v/>
      </c>
      <c r="Y126" s="33" t="str">
        <f t="shared" si="451"/>
        <v/>
      </c>
      <c r="Z126" s="33" t="str">
        <f t="shared" si="451"/>
        <v/>
      </c>
      <c r="AA126" s="33" t="str">
        <f t="shared" si="451"/>
        <v/>
      </c>
      <c r="AB126" s="33" t="str">
        <f t="shared" si="451"/>
        <v/>
      </c>
      <c r="AC126" s="33" t="str">
        <f t="shared" si="451"/>
        <v/>
      </c>
      <c r="AD126" s="33" t="str">
        <f t="shared" si="451"/>
        <v/>
      </c>
      <c r="AE126" s="33" t="str">
        <f t="shared" si="451"/>
        <v/>
      </c>
      <c r="AF126" s="33" t="str">
        <f t="shared" si="451"/>
        <v/>
      </c>
      <c r="AG126" s="33" t="str">
        <f t="shared" si="451"/>
        <v/>
      </c>
      <c r="AH126" s="30" t="s">
        <v>16</v>
      </c>
      <c r="AI126" s="31">
        <f>+COUNTIF(C130:AG130,"夏休")+COUNTIF(C130:AG130,"冬休")+COUNTIF(C130:AG130,"中止")</f>
        <v>0</v>
      </c>
    </row>
    <row r="127" spans="2:36" ht="13.5" customHeight="1" x14ac:dyDescent="0.15">
      <c r="B127" s="104" t="s">
        <v>8</v>
      </c>
      <c r="C127" s="110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16"/>
      <c r="AE127" s="116"/>
      <c r="AF127" s="101"/>
      <c r="AG127" s="119"/>
      <c r="AH127" s="34" t="s">
        <v>2</v>
      </c>
      <c r="AI127" s="35">
        <f>COUNT(C125:AG125)-AI126</f>
        <v>0</v>
      </c>
    </row>
    <row r="128" spans="2:36" ht="13.5" customHeight="1" x14ac:dyDescent="0.15">
      <c r="B128" s="105"/>
      <c r="C128" s="111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17"/>
      <c r="AE128" s="117"/>
      <c r="AF128" s="102"/>
      <c r="AG128" s="120"/>
      <c r="AH128" s="34" t="s">
        <v>6</v>
      </c>
      <c r="AI128" s="36">
        <f>+COUNTIF(C131:AG131,"休")</f>
        <v>0</v>
      </c>
      <c r="AJ128" s="37" t="e">
        <f>IF(AI129&gt;0.285,"",IF(AI128&lt;AI125,"←計画日数が足りません",""))</f>
        <v>#DIV/0!</v>
      </c>
    </row>
    <row r="129" spans="2:36" ht="13.5" customHeight="1" x14ac:dyDescent="0.15">
      <c r="B129" s="106"/>
      <c r="C129" s="112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18"/>
      <c r="AE129" s="118"/>
      <c r="AF129" s="103"/>
      <c r="AG129" s="121"/>
      <c r="AH129" s="34" t="s">
        <v>9</v>
      </c>
      <c r="AI129" s="49" t="e">
        <f>+AI128/AI127</f>
        <v>#DIV/0!</v>
      </c>
    </row>
    <row r="130" spans="2:36" x14ac:dyDescent="0.15">
      <c r="B130" s="39" t="s">
        <v>15</v>
      </c>
      <c r="C130" s="5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3"/>
      <c r="AF130" s="2"/>
      <c r="AG130" s="4"/>
      <c r="AH130" s="34" t="s">
        <v>10</v>
      </c>
      <c r="AI130" s="36">
        <f>+COUNTIF(C132:AG132,"*休")</f>
        <v>0</v>
      </c>
    </row>
    <row r="131" spans="2:36" x14ac:dyDescent="0.15">
      <c r="B131" s="32" t="s">
        <v>0</v>
      </c>
      <c r="C131" s="5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54"/>
      <c r="AH131" s="40" t="s">
        <v>4</v>
      </c>
      <c r="AI131" s="50" t="e">
        <f>+AI130/AI127</f>
        <v>#DIV/0!</v>
      </c>
    </row>
    <row r="132" spans="2:36" x14ac:dyDescent="0.15">
      <c r="B132" s="42" t="s">
        <v>7</v>
      </c>
      <c r="C132" s="55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7"/>
      <c r="AH132" s="43" t="s">
        <v>18</v>
      </c>
      <c r="AI132" s="44" t="e">
        <f>_xlfn.IFS(AI131&gt;=0.285,"OK",AI125&lt;=AI130,"OK",AI125&gt;AI130,"NG")</f>
        <v>#DIV/0!</v>
      </c>
      <c r="AJ132" s="37" t="e">
        <f>IF(AI132="NG","←月単位未達成","←月単位達成")</f>
        <v>#DIV/0!</v>
      </c>
    </row>
    <row r="133" spans="2:36" hidden="1" x14ac:dyDescent="0.15">
      <c r="C133" s="53" t="str">
        <f>IF($C130="","通常",C130)</f>
        <v>通常</v>
      </c>
      <c r="D133" s="53" t="str">
        <f t="shared" ref="D133:AG133" si="452">IF(D130="","通常",D130)</f>
        <v>通常</v>
      </c>
      <c r="E133" s="53" t="str">
        <f t="shared" si="452"/>
        <v>通常</v>
      </c>
      <c r="F133" s="53" t="str">
        <f t="shared" si="452"/>
        <v>通常</v>
      </c>
      <c r="G133" s="53" t="str">
        <f t="shared" si="452"/>
        <v>通常</v>
      </c>
      <c r="H133" s="53" t="str">
        <f t="shared" si="452"/>
        <v>通常</v>
      </c>
      <c r="I133" s="53" t="str">
        <f t="shared" si="452"/>
        <v>通常</v>
      </c>
      <c r="J133" s="53" t="str">
        <f t="shared" si="452"/>
        <v>通常</v>
      </c>
      <c r="K133" s="53" t="str">
        <f t="shared" si="452"/>
        <v>通常</v>
      </c>
      <c r="L133" s="53" t="str">
        <f t="shared" si="452"/>
        <v>通常</v>
      </c>
      <c r="M133" s="53" t="str">
        <f t="shared" si="452"/>
        <v>通常</v>
      </c>
      <c r="N133" s="53" t="str">
        <f t="shared" si="452"/>
        <v>通常</v>
      </c>
      <c r="O133" s="53" t="str">
        <f t="shared" si="452"/>
        <v>通常</v>
      </c>
      <c r="P133" s="53" t="str">
        <f t="shared" si="452"/>
        <v>通常</v>
      </c>
      <c r="Q133" s="53" t="str">
        <f t="shared" si="452"/>
        <v>通常</v>
      </c>
      <c r="R133" s="53" t="str">
        <f t="shared" si="452"/>
        <v>通常</v>
      </c>
      <c r="S133" s="53" t="str">
        <f t="shared" si="452"/>
        <v>通常</v>
      </c>
      <c r="T133" s="53" t="str">
        <f t="shared" si="452"/>
        <v>通常</v>
      </c>
      <c r="U133" s="53" t="str">
        <f t="shared" si="452"/>
        <v>通常</v>
      </c>
      <c r="V133" s="53" t="str">
        <f t="shared" si="452"/>
        <v>通常</v>
      </c>
      <c r="W133" s="53" t="str">
        <f t="shared" si="452"/>
        <v>通常</v>
      </c>
      <c r="X133" s="53" t="str">
        <f t="shared" si="452"/>
        <v>通常</v>
      </c>
      <c r="Y133" s="53" t="str">
        <f t="shared" si="452"/>
        <v>通常</v>
      </c>
      <c r="Z133" s="53" t="str">
        <f t="shared" si="452"/>
        <v>通常</v>
      </c>
      <c r="AA133" s="53" t="str">
        <f t="shared" si="452"/>
        <v>通常</v>
      </c>
      <c r="AB133" s="53" t="str">
        <f t="shared" si="452"/>
        <v>通常</v>
      </c>
      <c r="AC133" s="53" t="str">
        <f t="shared" si="452"/>
        <v>通常</v>
      </c>
      <c r="AD133" s="53" t="str">
        <f t="shared" si="452"/>
        <v>通常</v>
      </c>
      <c r="AE133" s="53" t="str">
        <f t="shared" si="452"/>
        <v>通常</v>
      </c>
      <c r="AF133" s="53" t="str">
        <f t="shared" si="452"/>
        <v>通常</v>
      </c>
      <c r="AG133" s="53" t="str">
        <f t="shared" si="452"/>
        <v>通常</v>
      </c>
      <c r="AI133" s="52"/>
      <c r="AJ133" s="37"/>
    </row>
    <row r="134" spans="2:36" hidden="1" x14ac:dyDescent="0.15">
      <c r="C134" s="53" t="str">
        <f>IF(C130="","通常実績",C130)</f>
        <v>通常実績</v>
      </c>
      <c r="D134" s="53" t="str">
        <f t="shared" ref="D134:AG134" si="453">IF(D130="","通常実績",D130)</f>
        <v>通常実績</v>
      </c>
      <c r="E134" s="53" t="str">
        <f t="shared" si="453"/>
        <v>通常実績</v>
      </c>
      <c r="F134" s="53" t="str">
        <f t="shared" si="453"/>
        <v>通常実績</v>
      </c>
      <c r="G134" s="53" t="str">
        <f t="shared" si="453"/>
        <v>通常実績</v>
      </c>
      <c r="H134" s="53" t="str">
        <f t="shared" si="453"/>
        <v>通常実績</v>
      </c>
      <c r="I134" s="53" t="str">
        <f t="shared" si="453"/>
        <v>通常実績</v>
      </c>
      <c r="J134" s="53" t="str">
        <f t="shared" si="453"/>
        <v>通常実績</v>
      </c>
      <c r="K134" s="53" t="str">
        <f t="shared" si="453"/>
        <v>通常実績</v>
      </c>
      <c r="L134" s="53" t="str">
        <f t="shared" si="453"/>
        <v>通常実績</v>
      </c>
      <c r="M134" s="53" t="str">
        <f t="shared" si="453"/>
        <v>通常実績</v>
      </c>
      <c r="N134" s="53" t="str">
        <f t="shared" si="453"/>
        <v>通常実績</v>
      </c>
      <c r="O134" s="53" t="str">
        <f t="shared" si="453"/>
        <v>通常実績</v>
      </c>
      <c r="P134" s="53" t="str">
        <f t="shared" si="453"/>
        <v>通常実績</v>
      </c>
      <c r="Q134" s="53" t="str">
        <f t="shared" si="453"/>
        <v>通常実績</v>
      </c>
      <c r="R134" s="53" t="str">
        <f t="shared" si="453"/>
        <v>通常実績</v>
      </c>
      <c r="S134" s="53" t="str">
        <f t="shared" si="453"/>
        <v>通常実績</v>
      </c>
      <c r="T134" s="53" t="str">
        <f t="shared" si="453"/>
        <v>通常実績</v>
      </c>
      <c r="U134" s="53" t="str">
        <f t="shared" si="453"/>
        <v>通常実績</v>
      </c>
      <c r="V134" s="53" t="str">
        <f t="shared" si="453"/>
        <v>通常実績</v>
      </c>
      <c r="W134" s="53" t="str">
        <f t="shared" si="453"/>
        <v>通常実績</v>
      </c>
      <c r="X134" s="53" t="str">
        <f t="shared" si="453"/>
        <v>通常実績</v>
      </c>
      <c r="Y134" s="53" t="str">
        <f t="shared" si="453"/>
        <v>通常実績</v>
      </c>
      <c r="Z134" s="53" t="str">
        <f t="shared" si="453"/>
        <v>通常実績</v>
      </c>
      <c r="AA134" s="53" t="str">
        <f t="shared" si="453"/>
        <v>通常実績</v>
      </c>
      <c r="AB134" s="53" t="str">
        <f t="shared" si="453"/>
        <v>通常実績</v>
      </c>
      <c r="AC134" s="53" t="str">
        <f t="shared" si="453"/>
        <v>通常実績</v>
      </c>
      <c r="AD134" s="53" t="str">
        <f t="shared" si="453"/>
        <v>通常実績</v>
      </c>
      <c r="AE134" s="53" t="str">
        <f t="shared" si="453"/>
        <v>通常実績</v>
      </c>
      <c r="AF134" s="53" t="str">
        <f t="shared" si="453"/>
        <v>通常実績</v>
      </c>
      <c r="AG134" s="53" t="str">
        <f t="shared" si="453"/>
        <v>通常実績</v>
      </c>
      <c r="AI134" s="52"/>
      <c r="AJ134" s="37"/>
    </row>
    <row r="136" spans="2:36" hidden="1" x14ac:dyDescent="0.15">
      <c r="C136" s="7" t="e">
        <f>YEAR(C139)</f>
        <v>#VALUE!</v>
      </c>
      <c r="D136" s="7" t="e">
        <f>MONTH(C139)</f>
        <v>#VALUE!</v>
      </c>
    </row>
    <row r="137" spans="2:36" x14ac:dyDescent="0.15">
      <c r="B137" s="11" t="s">
        <v>19</v>
      </c>
      <c r="C137" s="98" t="e">
        <f>C139</f>
        <v>#VALUE!</v>
      </c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100"/>
    </row>
    <row r="138" spans="2:36" hidden="1" x14ac:dyDescent="0.15">
      <c r="B138" s="45"/>
      <c r="C138" s="29" t="e">
        <f>DATE($C136,$D136,1)</f>
        <v>#VALUE!</v>
      </c>
      <c r="D138" s="29" t="e">
        <f>C138+1</f>
        <v>#VALUE!</v>
      </c>
      <c r="E138" s="29" t="e">
        <f t="shared" ref="E138" si="454">D138+1</f>
        <v>#VALUE!</v>
      </c>
      <c r="F138" s="29" t="e">
        <f t="shared" ref="F138" si="455">E138+1</f>
        <v>#VALUE!</v>
      </c>
      <c r="G138" s="29" t="e">
        <f t="shared" ref="G138" si="456">F138+1</f>
        <v>#VALUE!</v>
      </c>
      <c r="H138" s="29" t="e">
        <f t="shared" ref="H138" si="457">G138+1</f>
        <v>#VALUE!</v>
      </c>
      <c r="I138" s="29" t="e">
        <f t="shared" ref="I138" si="458">H138+1</f>
        <v>#VALUE!</v>
      </c>
      <c r="J138" s="29" t="e">
        <f t="shared" ref="J138" si="459">I138+1</f>
        <v>#VALUE!</v>
      </c>
      <c r="K138" s="29" t="e">
        <f t="shared" ref="K138" si="460">J138+1</f>
        <v>#VALUE!</v>
      </c>
      <c r="L138" s="29" t="e">
        <f t="shared" ref="L138" si="461">K138+1</f>
        <v>#VALUE!</v>
      </c>
      <c r="M138" s="29" t="e">
        <f t="shared" ref="M138" si="462">L138+1</f>
        <v>#VALUE!</v>
      </c>
      <c r="N138" s="29" t="e">
        <f t="shared" ref="N138" si="463">M138+1</f>
        <v>#VALUE!</v>
      </c>
      <c r="O138" s="29" t="e">
        <f t="shared" ref="O138" si="464">N138+1</f>
        <v>#VALUE!</v>
      </c>
      <c r="P138" s="29" t="e">
        <f t="shared" ref="P138" si="465">O138+1</f>
        <v>#VALUE!</v>
      </c>
      <c r="Q138" s="29" t="e">
        <f t="shared" ref="Q138" si="466">P138+1</f>
        <v>#VALUE!</v>
      </c>
      <c r="R138" s="29" t="e">
        <f t="shared" ref="R138" si="467">Q138+1</f>
        <v>#VALUE!</v>
      </c>
      <c r="S138" s="29" t="e">
        <f t="shared" ref="S138" si="468">R138+1</f>
        <v>#VALUE!</v>
      </c>
      <c r="T138" s="29" t="e">
        <f t="shared" ref="T138" si="469">S138+1</f>
        <v>#VALUE!</v>
      </c>
      <c r="U138" s="29" t="e">
        <f t="shared" ref="U138" si="470">T138+1</f>
        <v>#VALUE!</v>
      </c>
      <c r="V138" s="29" t="e">
        <f t="shared" ref="V138" si="471">U138+1</f>
        <v>#VALUE!</v>
      </c>
      <c r="W138" s="29" t="e">
        <f t="shared" ref="W138" si="472">V138+1</f>
        <v>#VALUE!</v>
      </c>
      <c r="X138" s="29" t="e">
        <f t="shared" ref="X138" si="473">W138+1</f>
        <v>#VALUE!</v>
      </c>
      <c r="Y138" s="29" t="e">
        <f t="shared" ref="Y138" si="474">X138+1</f>
        <v>#VALUE!</v>
      </c>
      <c r="Z138" s="29" t="e">
        <f t="shared" ref="Z138" si="475">Y138+1</f>
        <v>#VALUE!</v>
      </c>
      <c r="AA138" s="29" t="e">
        <f t="shared" ref="AA138" si="476">Z138+1</f>
        <v>#VALUE!</v>
      </c>
      <c r="AB138" s="29" t="e">
        <f t="shared" ref="AB138" si="477">AA138+1</f>
        <v>#VALUE!</v>
      </c>
      <c r="AC138" s="29" t="e">
        <f t="shared" ref="AC138" si="478">AB138+1</f>
        <v>#VALUE!</v>
      </c>
      <c r="AD138" s="29" t="e">
        <f t="shared" ref="AD138" si="479">AC138+1</f>
        <v>#VALUE!</v>
      </c>
      <c r="AE138" s="29" t="e">
        <f t="shared" ref="AE138" si="480">AD138+1</f>
        <v>#VALUE!</v>
      </c>
      <c r="AF138" s="29" t="e">
        <f t="shared" ref="AF138" si="481">AE138+1</f>
        <v>#VALUE!</v>
      </c>
      <c r="AG138" s="29" t="e">
        <f t="shared" ref="AG138" si="482">AF138+1</f>
        <v>#VALUE!</v>
      </c>
      <c r="AH138" s="46"/>
      <c r="AI138" s="47"/>
    </row>
    <row r="139" spans="2:36" x14ac:dyDescent="0.15">
      <c r="B139" s="27" t="s">
        <v>20</v>
      </c>
      <c r="C139" s="48" t="e">
        <f>IF(EDATE(C124,1)&gt;$G$8,"",EDATE(C124,1))</f>
        <v>#VALUE!</v>
      </c>
      <c r="D139" s="29" t="e">
        <f>IF(D138&gt;$G$8,"",IF(C139=EOMONTH(DATE($C136,$D136,1),0),"",IF(C139="","",C139+1)))</f>
        <v>#VALUE!</v>
      </c>
      <c r="E139" s="29" t="e">
        <f t="shared" ref="E139" si="483">IF(E138&gt;$G$8,"",IF(D139=EOMONTH(DATE($C136,$D136,1),0),"",IF(D139="","",D139+1)))</f>
        <v>#VALUE!</v>
      </c>
      <c r="F139" s="29" t="e">
        <f t="shared" ref="F139" si="484">IF(F138&gt;$G$8,"",IF(E139=EOMONTH(DATE($C136,$D136,1),0),"",IF(E139="","",E139+1)))</f>
        <v>#VALUE!</v>
      </c>
      <c r="G139" s="29" t="e">
        <f t="shared" ref="G139" si="485">IF(G138&gt;$G$8,"",IF(F139=EOMONTH(DATE($C136,$D136,1),0),"",IF(F139="","",F139+1)))</f>
        <v>#VALUE!</v>
      </c>
      <c r="H139" s="29" t="e">
        <f t="shared" ref="H139" si="486">IF(H138&gt;$G$8,"",IF(G139=EOMONTH(DATE($C136,$D136,1),0),"",IF(G139="","",G139+1)))</f>
        <v>#VALUE!</v>
      </c>
      <c r="I139" s="29" t="e">
        <f t="shared" ref="I139" si="487">IF(I138&gt;$G$8,"",IF(H139=EOMONTH(DATE($C136,$D136,1),0),"",IF(H139="","",H139+1)))</f>
        <v>#VALUE!</v>
      </c>
      <c r="J139" s="29" t="e">
        <f t="shared" ref="J139" si="488">IF(J138&gt;$G$8,"",IF(I139=EOMONTH(DATE($C136,$D136,1),0),"",IF(I139="","",I139+1)))</f>
        <v>#VALUE!</v>
      </c>
      <c r="K139" s="29" t="e">
        <f t="shared" ref="K139" si="489">IF(K138&gt;$G$8,"",IF(J139=EOMONTH(DATE($C136,$D136,1),0),"",IF(J139="","",J139+1)))</f>
        <v>#VALUE!</v>
      </c>
      <c r="L139" s="29" t="e">
        <f t="shared" ref="L139" si="490">IF(L138&gt;$G$8,"",IF(K139=EOMONTH(DATE($C136,$D136,1),0),"",IF(K139="","",K139+1)))</f>
        <v>#VALUE!</v>
      </c>
      <c r="M139" s="29" t="e">
        <f t="shared" ref="M139" si="491">IF(M138&gt;$G$8,"",IF(L139=EOMONTH(DATE($C136,$D136,1),0),"",IF(L139="","",L139+1)))</f>
        <v>#VALUE!</v>
      </c>
      <c r="N139" s="29" t="e">
        <f t="shared" ref="N139" si="492">IF(N138&gt;$G$8,"",IF(M139=EOMONTH(DATE($C136,$D136,1),0),"",IF(M139="","",M139+1)))</f>
        <v>#VALUE!</v>
      </c>
      <c r="O139" s="29" t="e">
        <f t="shared" ref="O139" si="493">IF(O138&gt;$G$8,"",IF(N139=EOMONTH(DATE($C136,$D136,1),0),"",IF(N139="","",N139+1)))</f>
        <v>#VALUE!</v>
      </c>
      <c r="P139" s="29" t="e">
        <f t="shared" ref="P139" si="494">IF(P138&gt;$G$8,"",IF(O139=EOMONTH(DATE($C136,$D136,1),0),"",IF(O139="","",O139+1)))</f>
        <v>#VALUE!</v>
      </c>
      <c r="Q139" s="29" t="e">
        <f t="shared" ref="Q139" si="495">IF(Q138&gt;$G$8,"",IF(P139=EOMONTH(DATE($C136,$D136,1),0),"",IF(P139="","",P139+1)))</f>
        <v>#VALUE!</v>
      </c>
      <c r="R139" s="29" t="e">
        <f t="shared" ref="R139" si="496">IF(R138&gt;$G$8,"",IF(Q139=EOMONTH(DATE($C136,$D136,1),0),"",IF(Q139="","",Q139+1)))</f>
        <v>#VALUE!</v>
      </c>
      <c r="S139" s="29" t="e">
        <f t="shared" ref="S139" si="497">IF(S138&gt;$G$8,"",IF(R139=EOMONTH(DATE($C136,$D136,1),0),"",IF(R139="","",R139+1)))</f>
        <v>#VALUE!</v>
      </c>
      <c r="T139" s="29" t="e">
        <f t="shared" ref="T139" si="498">IF(T138&gt;$G$8,"",IF(S139=EOMONTH(DATE($C136,$D136,1),0),"",IF(S139="","",S139+1)))</f>
        <v>#VALUE!</v>
      </c>
      <c r="U139" s="29" t="e">
        <f t="shared" ref="U139" si="499">IF(U138&gt;$G$8,"",IF(T139=EOMONTH(DATE($C136,$D136,1),0),"",IF(T139="","",T139+1)))</f>
        <v>#VALUE!</v>
      </c>
      <c r="V139" s="29" t="e">
        <f t="shared" ref="V139" si="500">IF(V138&gt;$G$8,"",IF(U139=EOMONTH(DATE($C136,$D136,1),0),"",IF(U139="","",U139+1)))</f>
        <v>#VALUE!</v>
      </c>
      <c r="W139" s="29" t="e">
        <f t="shared" ref="W139" si="501">IF(W138&gt;$G$8,"",IF(V139=EOMONTH(DATE($C136,$D136,1),0),"",IF(V139="","",V139+1)))</f>
        <v>#VALUE!</v>
      </c>
      <c r="X139" s="29" t="e">
        <f t="shared" ref="X139" si="502">IF(X138&gt;$G$8,"",IF(W139=EOMONTH(DATE($C136,$D136,1),0),"",IF(W139="","",W139+1)))</f>
        <v>#VALUE!</v>
      </c>
      <c r="Y139" s="29" t="e">
        <f t="shared" ref="Y139" si="503">IF(Y138&gt;$G$8,"",IF(X139=EOMONTH(DATE($C136,$D136,1),0),"",IF(X139="","",X139+1)))</f>
        <v>#VALUE!</v>
      </c>
      <c r="Z139" s="29" t="e">
        <f t="shared" ref="Z139" si="504">IF(Z138&gt;$G$8,"",IF(Y139=EOMONTH(DATE($C136,$D136,1),0),"",IF(Y139="","",Y139+1)))</f>
        <v>#VALUE!</v>
      </c>
      <c r="AA139" s="29" t="e">
        <f t="shared" ref="AA139" si="505">IF(AA138&gt;$G$8,"",IF(Z139=EOMONTH(DATE($C136,$D136,1),0),"",IF(Z139="","",Z139+1)))</f>
        <v>#VALUE!</v>
      </c>
      <c r="AB139" s="29" t="e">
        <f t="shared" ref="AB139" si="506">IF(AB138&gt;$G$8,"",IF(AA139=EOMONTH(DATE($C136,$D136,1),0),"",IF(AA139="","",AA139+1)))</f>
        <v>#VALUE!</v>
      </c>
      <c r="AC139" s="29" t="e">
        <f t="shared" ref="AC139" si="507">IF(AC138&gt;$G$8,"",IF(AB139=EOMONTH(DATE($C136,$D136,1),0),"",IF(AB139="","",AB139+1)))</f>
        <v>#VALUE!</v>
      </c>
      <c r="AD139" s="29" t="e">
        <f t="shared" ref="AD139" si="508">IF(AD138&gt;$G$8,"",IF(AC139=EOMONTH(DATE($C136,$D136,1),0),"",IF(AC139="","",AC139+1)))</f>
        <v>#VALUE!</v>
      </c>
      <c r="AE139" s="29" t="e">
        <f t="shared" ref="AE139" si="509">IF(AE138&gt;$G$8,"",IF(AD139=EOMONTH(DATE($C136,$D136,1),0),"",IF(AD139="","",AD139+1)))</f>
        <v>#VALUE!</v>
      </c>
      <c r="AF139" s="29" t="e">
        <f t="shared" ref="AF139" si="510">IF(AF138&gt;$G$8,"",IF(AE139=EOMONTH(DATE($C136,$D136,1),0),"",IF(AE139="","",AE139+1)))</f>
        <v>#VALUE!</v>
      </c>
      <c r="AG139" s="29" t="e">
        <f t="shared" ref="AG139" si="511">IF(AG138&gt;$G$8,"",IF(AF139=EOMONTH(DATE($C136,$D136,1),0),"",IF(AF139="","",AF139+1)))</f>
        <v>#VALUE!</v>
      </c>
      <c r="AH139" s="30" t="s">
        <v>21</v>
      </c>
      <c r="AI139" s="31">
        <f>+COUNTIFS(C140:AG140,"土",C144:AG144,"")+COUNTIFS(C140:AG140,"日",C144:AG144,"")</f>
        <v>0</v>
      </c>
    </row>
    <row r="140" spans="2:36" x14ac:dyDescent="0.15">
      <c r="B140" s="32" t="s">
        <v>5</v>
      </c>
      <c r="C140" s="33" t="str">
        <f>IFERROR(TEXT(WEEKDAY(+C139),"aaa"),"")</f>
        <v/>
      </c>
      <c r="D140" s="33" t="str">
        <f t="shared" ref="D140:AG140" si="512">IFERROR(TEXT(WEEKDAY(+D139),"aaa"),"")</f>
        <v/>
      </c>
      <c r="E140" s="33" t="str">
        <f t="shared" si="512"/>
        <v/>
      </c>
      <c r="F140" s="33" t="str">
        <f t="shared" si="512"/>
        <v/>
      </c>
      <c r="G140" s="33" t="str">
        <f t="shared" si="512"/>
        <v/>
      </c>
      <c r="H140" s="33" t="str">
        <f t="shared" si="512"/>
        <v/>
      </c>
      <c r="I140" s="33" t="str">
        <f t="shared" si="512"/>
        <v/>
      </c>
      <c r="J140" s="33" t="str">
        <f t="shared" si="512"/>
        <v/>
      </c>
      <c r="K140" s="33" t="str">
        <f t="shared" si="512"/>
        <v/>
      </c>
      <c r="L140" s="33" t="str">
        <f t="shared" si="512"/>
        <v/>
      </c>
      <c r="M140" s="33" t="str">
        <f t="shared" si="512"/>
        <v/>
      </c>
      <c r="N140" s="33" t="str">
        <f t="shared" si="512"/>
        <v/>
      </c>
      <c r="O140" s="33" t="str">
        <f t="shared" si="512"/>
        <v/>
      </c>
      <c r="P140" s="33" t="str">
        <f t="shared" si="512"/>
        <v/>
      </c>
      <c r="Q140" s="33" t="str">
        <f t="shared" si="512"/>
        <v/>
      </c>
      <c r="R140" s="33" t="str">
        <f t="shared" si="512"/>
        <v/>
      </c>
      <c r="S140" s="33" t="str">
        <f t="shared" si="512"/>
        <v/>
      </c>
      <c r="T140" s="33" t="str">
        <f t="shared" si="512"/>
        <v/>
      </c>
      <c r="U140" s="33" t="str">
        <f t="shared" si="512"/>
        <v/>
      </c>
      <c r="V140" s="33" t="str">
        <f t="shared" si="512"/>
        <v/>
      </c>
      <c r="W140" s="33" t="str">
        <f t="shared" si="512"/>
        <v/>
      </c>
      <c r="X140" s="33" t="str">
        <f t="shared" si="512"/>
        <v/>
      </c>
      <c r="Y140" s="33" t="str">
        <f t="shared" si="512"/>
        <v/>
      </c>
      <c r="Z140" s="33" t="str">
        <f t="shared" si="512"/>
        <v/>
      </c>
      <c r="AA140" s="33" t="str">
        <f t="shared" si="512"/>
        <v/>
      </c>
      <c r="AB140" s="33" t="str">
        <f t="shared" si="512"/>
        <v/>
      </c>
      <c r="AC140" s="33" t="str">
        <f t="shared" si="512"/>
        <v/>
      </c>
      <c r="AD140" s="33" t="str">
        <f t="shared" si="512"/>
        <v/>
      </c>
      <c r="AE140" s="33" t="str">
        <f t="shared" si="512"/>
        <v/>
      </c>
      <c r="AF140" s="33" t="str">
        <f t="shared" si="512"/>
        <v/>
      </c>
      <c r="AG140" s="33" t="str">
        <f t="shared" si="512"/>
        <v/>
      </c>
      <c r="AH140" s="30" t="s">
        <v>16</v>
      </c>
      <c r="AI140" s="31">
        <f>+COUNTIF(C144:AG144,"夏休")+COUNTIF(C144:AG144,"冬休")+COUNTIF(C144:AG144,"中止")</f>
        <v>0</v>
      </c>
    </row>
    <row r="141" spans="2:36" ht="13.5" customHeight="1" x14ac:dyDescent="0.15">
      <c r="B141" s="104" t="s">
        <v>8</v>
      </c>
      <c r="C141" s="110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16"/>
      <c r="AE141" s="116"/>
      <c r="AF141" s="101"/>
      <c r="AG141" s="119"/>
      <c r="AH141" s="34" t="s">
        <v>2</v>
      </c>
      <c r="AI141" s="35">
        <f>COUNT(C139:AG139)-AI140</f>
        <v>0</v>
      </c>
    </row>
    <row r="142" spans="2:36" ht="13.5" customHeight="1" x14ac:dyDescent="0.15">
      <c r="B142" s="105"/>
      <c r="C142" s="111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17"/>
      <c r="AE142" s="117"/>
      <c r="AF142" s="102"/>
      <c r="AG142" s="120"/>
      <c r="AH142" s="34" t="s">
        <v>6</v>
      </c>
      <c r="AI142" s="36">
        <f>+COUNTIF(C145:AG145,"休")</f>
        <v>0</v>
      </c>
      <c r="AJ142" s="37" t="e">
        <f>IF(AI143&gt;0.285,"",IF(AI142&lt;AI139,"←計画日数が足りません",""))</f>
        <v>#DIV/0!</v>
      </c>
    </row>
    <row r="143" spans="2:36" ht="13.5" customHeight="1" x14ac:dyDescent="0.15">
      <c r="B143" s="106"/>
      <c r="C143" s="112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18"/>
      <c r="AE143" s="118"/>
      <c r="AF143" s="103"/>
      <c r="AG143" s="121"/>
      <c r="AH143" s="34" t="s">
        <v>9</v>
      </c>
      <c r="AI143" s="49" t="e">
        <f>+AI142/AI141</f>
        <v>#DIV/0!</v>
      </c>
    </row>
    <row r="144" spans="2:36" x14ac:dyDescent="0.15">
      <c r="B144" s="39" t="s">
        <v>15</v>
      </c>
      <c r="C144" s="5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3"/>
      <c r="AE144" s="3"/>
      <c r="AF144" s="2"/>
      <c r="AG144" s="4"/>
      <c r="AH144" s="34" t="s">
        <v>10</v>
      </c>
      <c r="AI144" s="36">
        <f>+COUNTIF(C146:AG146,"*休")</f>
        <v>0</v>
      </c>
    </row>
    <row r="145" spans="2:36" x14ac:dyDescent="0.15">
      <c r="B145" s="32" t="s">
        <v>0</v>
      </c>
      <c r="C145" s="5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54"/>
      <c r="AH145" s="40" t="s">
        <v>4</v>
      </c>
      <c r="AI145" s="50" t="e">
        <f>+AI144/AI141</f>
        <v>#DIV/0!</v>
      </c>
    </row>
    <row r="146" spans="2:36" x14ac:dyDescent="0.15">
      <c r="B146" s="42" t="s">
        <v>7</v>
      </c>
      <c r="C146" s="55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7"/>
      <c r="AH146" s="43" t="s">
        <v>18</v>
      </c>
      <c r="AI146" s="44" t="e">
        <f>_xlfn.IFS(AI145&gt;=0.285,"OK",AI139&lt;=AI144,"OK",AI139&gt;AI144,"NG")</f>
        <v>#DIV/0!</v>
      </c>
      <c r="AJ146" s="37" t="e">
        <f>IF(AI146="NG","←月単位未達成","←月単位達成")</f>
        <v>#DIV/0!</v>
      </c>
    </row>
    <row r="147" spans="2:36" hidden="1" x14ac:dyDescent="0.15">
      <c r="C147" s="53" t="str">
        <f>IF($C144="","通常",C144)</f>
        <v>通常</v>
      </c>
      <c r="D147" s="53" t="str">
        <f t="shared" ref="D147:AG147" si="513">IF(D144="","通常",D144)</f>
        <v>通常</v>
      </c>
      <c r="E147" s="53" t="str">
        <f t="shared" si="513"/>
        <v>通常</v>
      </c>
      <c r="F147" s="53" t="str">
        <f t="shared" si="513"/>
        <v>通常</v>
      </c>
      <c r="G147" s="53" t="str">
        <f t="shared" si="513"/>
        <v>通常</v>
      </c>
      <c r="H147" s="53" t="str">
        <f t="shared" si="513"/>
        <v>通常</v>
      </c>
      <c r="I147" s="53" t="str">
        <f t="shared" si="513"/>
        <v>通常</v>
      </c>
      <c r="J147" s="53" t="str">
        <f t="shared" si="513"/>
        <v>通常</v>
      </c>
      <c r="K147" s="53" t="str">
        <f t="shared" si="513"/>
        <v>通常</v>
      </c>
      <c r="L147" s="53" t="str">
        <f t="shared" si="513"/>
        <v>通常</v>
      </c>
      <c r="M147" s="53" t="str">
        <f t="shared" si="513"/>
        <v>通常</v>
      </c>
      <c r="N147" s="53" t="str">
        <f t="shared" si="513"/>
        <v>通常</v>
      </c>
      <c r="O147" s="53" t="str">
        <f t="shared" si="513"/>
        <v>通常</v>
      </c>
      <c r="P147" s="53" t="str">
        <f t="shared" si="513"/>
        <v>通常</v>
      </c>
      <c r="Q147" s="53" t="str">
        <f t="shared" si="513"/>
        <v>通常</v>
      </c>
      <c r="R147" s="53" t="str">
        <f t="shared" si="513"/>
        <v>通常</v>
      </c>
      <c r="S147" s="53" t="str">
        <f t="shared" si="513"/>
        <v>通常</v>
      </c>
      <c r="T147" s="53" t="str">
        <f t="shared" si="513"/>
        <v>通常</v>
      </c>
      <c r="U147" s="53" t="str">
        <f t="shared" si="513"/>
        <v>通常</v>
      </c>
      <c r="V147" s="53" t="str">
        <f t="shared" si="513"/>
        <v>通常</v>
      </c>
      <c r="W147" s="53" t="str">
        <f t="shared" si="513"/>
        <v>通常</v>
      </c>
      <c r="X147" s="53" t="str">
        <f t="shared" si="513"/>
        <v>通常</v>
      </c>
      <c r="Y147" s="53" t="str">
        <f t="shared" si="513"/>
        <v>通常</v>
      </c>
      <c r="Z147" s="53" t="str">
        <f t="shared" si="513"/>
        <v>通常</v>
      </c>
      <c r="AA147" s="53" t="str">
        <f t="shared" si="513"/>
        <v>通常</v>
      </c>
      <c r="AB147" s="53" t="str">
        <f t="shared" si="513"/>
        <v>通常</v>
      </c>
      <c r="AC147" s="53" t="str">
        <f t="shared" si="513"/>
        <v>通常</v>
      </c>
      <c r="AD147" s="53" t="str">
        <f t="shared" si="513"/>
        <v>通常</v>
      </c>
      <c r="AE147" s="53" t="str">
        <f t="shared" si="513"/>
        <v>通常</v>
      </c>
      <c r="AF147" s="53" t="str">
        <f t="shared" si="513"/>
        <v>通常</v>
      </c>
      <c r="AG147" s="53" t="str">
        <f t="shared" si="513"/>
        <v>通常</v>
      </c>
      <c r="AI147" s="52"/>
      <c r="AJ147" s="37"/>
    </row>
    <row r="148" spans="2:36" hidden="1" x14ac:dyDescent="0.15">
      <c r="C148" s="53" t="str">
        <f>IF(C144="","通常実績",C144)</f>
        <v>通常実績</v>
      </c>
      <c r="D148" s="53" t="str">
        <f t="shared" ref="D148:AG148" si="514">IF(D144="","通常実績",D144)</f>
        <v>通常実績</v>
      </c>
      <c r="E148" s="53" t="str">
        <f t="shared" si="514"/>
        <v>通常実績</v>
      </c>
      <c r="F148" s="53" t="str">
        <f t="shared" si="514"/>
        <v>通常実績</v>
      </c>
      <c r="G148" s="53" t="str">
        <f t="shared" si="514"/>
        <v>通常実績</v>
      </c>
      <c r="H148" s="53" t="str">
        <f t="shared" si="514"/>
        <v>通常実績</v>
      </c>
      <c r="I148" s="53" t="str">
        <f t="shared" si="514"/>
        <v>通常実績</v>
      </c>
      <c r="J148" s="53" t="str">
        <f t="shared" si="514"/>
        <v>通常実績</v>
      </c>
      <c r="K148" s="53" t="str">
        <f t="shared" si="514"/>
        <v>通常実績</v>
      </c>
      <c r="L148" s="53" t="str">
        <f t="shared" si="514"/>
        <v>通常実績</v>
      </c>
      <c r="M148" s="53" t="str">
        <f t="shared" si="514"/>
        <v>通常実績</v>
      </c>
      <c r="N148" s="53" t="str">
        <f t="shared" si="514"/>
        <v>通常実績</v>
      </c>
      <c r="O148" s="53" t="str">
        <f t="shared" si="514"/>
        <v>通常実績</v>
      </c>
      <c r="P148" s="53" t="str">
        <f t="shared" si="514"/>
        <v>通常実績</v>
      </c>
      <c r="Q148" s="53" t="str">
        <f t="shared" si="514"/>
        <v>通常実績</v>
      </c>
      <c r="R148" s="53" t="str">
        <f t="shared" si="514"/>
        <v>通常実績</v>
      </c>
      <c r="S148" s="53" t="str">
        <f t="shared" si="514"/>
        <v>通常実績</v>
      </c>
      <c r="T148" s="53" t="str">
        <f t="shared" si="514"/>
        <v>通常実績</v>
      </c>
      <c r="U148" s="53" t="str">
        <f t="shared" si="514"/>
        <v>通常実績</v>
      </c>
      <c r="V148" s="53" t="str">
        <f t="shared" si="514"/>
        <v>通常実績</v>
      </c>
      <c r="W148" s="53" t="str">
        <f t="shared" si="514"/>
        <v>通常実績</v>
      </c>
      <c r="X148" s="53" t="str">
        <f t="shared" si="514"/>
        <v>通常実績</v>
      </c>
      <c r="Y148" s="53" t="str">
        <f t="shared" si="514"/>
        <v>通常実績</v>
      </c>
      <c r="Z148" s="53" t="str">
        <f t="shared" si="514"/>
        <v>通常実績</v>
      </c>
      <c r="AA148" s="53" t="str">
        <f t="shared" si="514"/>
        <v>通常実績</v>
      </c>
      <c r="AB148" s="53" t="str">
        <f t="shared" si="514"/>
        <v>通常実績</v>
      </c>
      <c r="AC148" s="53" t="str">
        <f t="shared" si="514"/>
        <v>通常実績</v>
      </c>
      <c r="AD148" s="53" t="str">
        <f t="shared" si="514"/>
        <v>通常実績</v>
      </c>
      <c r="AE148" s="53" t="str">
        <f t="shared" si="514"/>
        <v>通常実績</v>
      </c>
      <c r="AF148" s="53" t="str">
        <f t="shared" si="514"/>
        <v>通常実績</v>
      </c>
      <c r="AG148" s="53" t="str">
        <f t="shared" si="514"/>
        <v>通常実績</v>
      </c>
      <c r="AI148" s="52"/>
      <c r="AJ148" s="37"/>
    </row>
    <row r="150" spans="2:36" hidden="1" x14ac:dyDescent="0.15">
      <c r="C150" s="7" t="e">
        <f>YEAR(C153)</f>
        <v>#VALUE!</v>
      </c>
      <c r="D150" s="7" t="e">
        <f>MONTH(C153)</f>
        <v>#VALUE!</v>
      </c>
    </row>
    <row r="151" spans="2:36" x14ac:dyDescent="0.15">
      <c r="B151" s="11" t="s">
        <v>19</v>
      </c>
      <c r="C151" s="98" t="e">
        <f>C153</f>
        <v>#VALUE!</v>
      </c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100"/>
    </row>
    <row r="152" spans="2:36" hidden="1" x14ac:dyDescent="0.15">
      <c r="B152" s="45"/>
      <c r="C152" s="29" t="e">
        <f>DATE($C150,$D150,1)</f>
        <v>#VALUE!</v>
      </c>
      <c r="D152" s="29" t="e">
        <f>C152+1</f>
        <v>#VALUE!</v>
      </c>
      <c r="E152" s="29" t="e">
        <f t="shared" ref="E152" si="515">D152+1</f>
        <v>#VALUE!</v>
      </c>
      <c r="F152" s="29" t="e">
        <f t="shared" ref="F152" si="516">E152+1</f>
        <v>#VALUE!</v>
      </c>
      <c r="G152" s="29" t="e">
        <f t="shared" ref="G152" si="517">F152+1</f>
        <v>#VALUE!</v>
      </c>
      <c r="H152" s="29" t="e">
        <f t="shared" ref="H152" si="518">G152+1</f>
        <v>#VALUE!</v>
      </c>
      <c r="I152" s="29" t="e">
        <f t="shared" ref="I152" si="519">H152+1</f>
        <v>#VALUE!</v>
      </c>
      <c r="J152" s="29" t="e">
        <f t="shared" ref="J152" si="520">I152+1</f>
        <v>#VALUE!</v>
      </c>
      <c r="K152" s="29" t="e">
        <f t="shared" ref="K152" si="521">J152+1</f>
        <v>#VALUE!</v>
      </c>
      <c r="L152" s="29" t="e">
        <f t="shared" ref="L152" si="522">K152+1</f>
        <v>#VALUE!</v>
      </c>
      <c r="M152" s="29" t="e">
        <f t="shared" ref="M152" si="523">L152+1</f>
        <v>#VALUE!</v>
      </c>
      <c r="N152" s="29" t="e">
        <f t="shared" ref="N152" si="524">M152+1</f>
        <v>#VALUE!</v>
      </c>
      <c r="O152" s="29" t="e">
        <f t="shared" ref="O152" si="525">N152+1</f>
        <v>#VALUE!</v>
      </c>
      <c r="P152" s="29" t="e">
        <f t="shared" ref="P152" si="526">O152+1</f>
        <v>#VALUE!</v>
      </c>
      <c r="Q152" s="29" t="e">
        <f t="shared" ref="Q152" si="527">P152+1</f>
        <v>#VALUE!</v>
      </c>
      <c r="R152" s="29" t="e">
        <f t="shared" ref="R152" si="528">Q152+1</f>
        <v>#VALUE!</v>
      </c>
      <c r="S152" s="29" t="e">
        <f t="shared" ref="S152" si="529">R152+1</f>
        <v>#VALUE!</v>
      </c>
      <c r="T152" s="29" t="e">
        <f t="shared" ref="T152" si="530">S152+1</f>
        <v>#VALUE!</v>
      </c>
      <c r="U152" s="29" t="e">
        <f t="shared" ref="U152" si="531">T152+1</f>
        <v>#VALUE!</v>
      </c>
      <c r="V152" s="29" t="e">
        <f t="shared" ref="V152" si="532">U152+1</f>
        <v>#VALUE!</v>
      </c>
      <c r="W152" s="29" t="e">
        <f t="shared" ref="W152" si="533">V152+1</f>
        <v>#VALUE!</v>
      </c>
      <c r="X152" s="29" t="e">
        <f t="shared" ref="X152" si="534">W152+1</f>
        <v>#VALUE!</v>
      </c>
      <c r="Y152" s="29" t="e">
        <f t="shared" ref="Y152" si="535">X152+1</f>
        <v>#VALUE!</v>
      </c>
      <c r="Z152" s="29" t="e">
        <f t="shared" ref="Z152" si="536">Y152+1</f>
        <v>#VALUE!</v>
      </c>
      <c r="AA152" s="29" t="e">
        <f t="shared" ref="AA152" si="537">Z152+1</f>
        <v>#VALUE!</v>
      </c>
      <c r="AB152" s="29" t="e">
        <f t="shared" ref="AB152" si="538">AA152+1</f>
        <v>#VALUE!</v>
      </c>
      <c r="AC152" s="29" t="e">
        <f t="shared" ref="AC152" si="539">AB152+1</f>
        <v>#VALUE!</v>
      </c>
      <c r="AD152" s="29" t="e">
        <f t="shared" ref="AD152" si="540">AC152+1</f>
        <v>#VALUE!</v>
      </c>
      <c r="AE152" s="29" t="e">
        <f t="shared" ref="AE152" si="541">AD152+1</f>
        <v>#VALUE!</v>
      </c>
      <c r="AF152" s="29" t="e">
        <f t="shared" ref="AF152" si="542">AE152+1</f>
        <v>#VALUE!</v>
      </c>
      <c r="AG152" s="29" t="e">
        <f t="shared" ref="AG152" si="543">AF152+1</f>
        <v>#VALUE!</v>
      </c>
      <c r="AH152" s="46"/>
      <c r="AI152" s="47"/>
    </row>
    <row r="153" spans="2:36" x14ac:dyDescent="0.15">
      <c r="B153" s="27" t="s">
        <v>20</v>
      </c>
      <c r="C153" s="48" t="e">
        <f>IF(EDATE(C138,1)&gt;$G$8,"",EDATE(C138,1))</f>
        <v>#VALUE!</v>
      </c>
      <c r="D153" s="29" t="e">
        <f>IF(D152&gt;$G$8,"",IF(C153=EOMONTH(DATE($C150,$D150,1),0),"",IF(C153="","",C153+1)))</f>
        <v>#VALUE!</v>
      </c>
      <c r="E153" s="29" t="e">
        <f t="shared" ref="E153" si="544">IF(E152&gt;$G$8,"",IF(D153=EOMONTH(DATE($C150,$D150,1),0),"",IF(D153="","",D153+1)))</f>
        <v>#VALUE!</v>
      </c>
      <c r="F153" s="29" t="e">
        <f t="shared" ref="F153" si="545">IF(F152&gt;$G$8,"",IF(E153=EOMONTH(DATE($C150,$D150,1),0),"",IF(E153="","",E153+1)))</f>
        <v>#VALUE!</v>
      </c>
      <c r="G153" s="29" t="e">
        <f t="shared" ref="G153" si="546">IF(G152&gt;$G$8,"",IF(F153=EOMONTH(DATE($C150,$D150,1),0),"",IF(F153="","",F153+1)))</f>
        <v>#VALUE!</v>
      </c>
      <c r="H153" s="29" t="e">
        <f t="shared" ref="H153" si="547">IF(H152&gt;$G$8,"",IF(G153=EOMONTH(DATE($C150,$D150,1),0),"",IF(G153="","",G153+1)))</f>
        <v>#VALUE!</v>
      </c>
      <c r="I153" s="29" t="e">
        <f t="shared" ref="I153" si="548">IF(I152&gt;$G$8,"",IF(H153=EOMONTH(DATE($C150,$D150,1),0),"",IF(H153="","",H153+1)))</f>
        <v>#VALUE!</v>
      </c>
      <c r="J153" s="29" t="e">
        <f t="shared" ref="J153" si="549">IF(J152&gt;$G$8,"",IF(I153=EOMONTH(DATE($C150,$D150,1),0),"",IF(I153="","",I153+1)))</f>
        <v>#VALUE!</v>
      </c>
      <c r="K153" s="29" t="e">
        <f t="shared" ref="K153" si="550">IF(K152&gt;$G$8,"",IF(J153=EOMONTH(DATE($C150,$D150,1),0),"",IF(J153="","",J153+1)))</f>
        <v>#VALUE!</v>
      </c>
      <c r="L153" s="29" t="e">
        <f t="shared" ref="L153" si="551">IF(L152&gt;$G$8,"",IF(K153=EOMONTH(DATE($C150,$D150,1),0),"",IF(K153="","",K153+1)))</f>
        <v>#VALUE!</v>
      </c>
      <c r="M153" s="29" t="e">
        <f t="shared" ref="M153" si="552">IF(M152&gt;$G$8,"",IF(L153=EOMONTH(DATE($C150,$D150,1),0),"",IF(L153="","",L153+1)))</f>
        <v>#VALUE!</v>
      </c>
      <c r="N153" s="29" t="e">
        <f t="shared" ref="N153" si="553">IF(N152&gt;$G$8,"",IF(M153=EOMONTH(DATE($C150,$D150,1),0),"",IF(M153="","",M153+1)))</f>
        <v>#VALUE!</v>
      </c>
      <c r="O153" s="29" t="e">
        <f t="shared" ref="O153" si="554">IF(O152&gt;$G$8,"",IF(N153=EOMONTH(DATE($C150,$D150,1),0),"",IF(N153="","",N153+1)))</f>
        <v>#VALUE!</v>
      </c>
      <c r="P153" s="29" t="e">
        <f t="shared" ref="P153" si="555">IF(P152&gt;$G$8,"",IF(O153=EOMONTH(DATE($C150,$D150,1),0),"",IF(O153="","",O153+1)))</f>
        <v>#VALUE!</v>
      </c>
      <c r="Q153" s="29" t="e">
        <f t="shared" ref="Q153" si="556">IF(Q152&gt;$G$8,"",IF(P153=EOMONTH(DATE($C150,$D150,1),0),"",IF(P153="","",P153+1)))</f>
        <v>#VALUE!</v>
      </c>
      <c r="R153" s="29" t="e">
        <f t="shared" ref="R153" si="557">IF(R152&gt;$G$8,"",IF(Q153=EOMONTH(DATE($C150,$D150,1),0),"",IF(Q153="","",Q153+1)))</f>
        <v>#VALUE!</v>
      </c>
      <c r="S153" s="29" t="e">
        <f t="shared" ref="S153" si="558">IF(S152&gt;$G$8,"",IF(R153=EOMONTH(DATE($C150,$D150,1),0),"",IF(R153="","",R153+1)))</f>
        <v>#VALUE!</v>
      </c>
      <c r="T153" s="29" t="e">
        <f t="shared" ref="T153" si="559">IF(T152&gt;$G$8,"",IF(S153=EOMONTH(DATE($C150,$D150,1),0),"",IF(S153="","",S153+1)))</f>
        <v>#VALUE!</v>
      </c>
      <c r="U153" s="29" t="e">
        <f t="shared" ref="U153" si="560">IF(U152&gt;$G$8,"",IF(T153=EOMONTH(DATE($C150,$D150,1),0),"",IF(T153="","",T153+1)))</f>
        <v>#VALUE!</v>
      </c>
      <c r="V153" s="29" t="e">
        <f t="shared" ref="V153" si="561">IF(V152&gt;$G$8,"",IF(U153=EOMONTH(DATE($C150,$D150,1),0),"",IF(U153="","",U153+1)))</f>
        <v>#VALUE!</v>
      </c>
      <c r="W153" s="29" t="e">
        <f t="shared" ref="W153" si="562">IF(W152&gt;$G$8,"",IF(V153=EOMONTH(DATE($C150,$D150,1),0),"",IF(V153="","",V153+1)))</f>
        <v>#VALUE!</v>
      </c>
      <c r="X153" s="29" t="e">
        <f t="shared" ref="X153" si="563">IF(X152&gt;$G$8,"",IF(W153=EOMONTH(DATE($C150,$D150,1),0),"",IF(W153="","",W153+1)))</f>
        <v>#VALUE!</v>
      </c>
      <c r="Y153" s="29" t="e">
        <f t="shared" ref="Y153" si="564">IF(Y152&gt;$G$8,"",IF(X153=EOMONTH(DATE($C150,$D150,1),0),"",IF(X153="","",X153+1)))</f>
        <v>#VALUE!</v>
      </c>
      <c r="Z153" s="29" t="e">
        <f t="shared" ref="Z153" si="565">IF(Z152&gt;$G$8,"",IF(Y153=EOMONTH(DATE($C150,$D150,1),0),"",IF(Y153="","",Y153+1)))</f>
        <v>#VALUE!</v>
      </c>
      <c r="AA153" s="29" t="e">
        <f t="shared" ref="AA153" si="566">IF(AA152&gt;$G$8,"",IF(Z153=EOMONTH(DATE($C150,$D150,1),0),"",IF(Z153="","",Z153+1)))</f>
        <v>#VALUE!</v>
      </c>
      <c r="AB153" s="29" t="e">
        <f t="shared" ref="AB153" si="567">IF(AB152&gt;$G$8,"",IF(AA153=EOMONTH(DATE($C150,$D150,1),0),"",IF(AA153="","",AA153+1)))</f>
        <v>#VALUE!</v>
      </c>
      <c r="AC153" s="29" t="e">
        <f t="shared" ref="AC153" si="568">IF(AC152&gt;$G$8,"",IF(AB153=EOMONTH(DATE($C150,$D150,1),0),"",IF(AB153="","",AB153+1)))</f>
        <v>#VALUE!</v>
      </c>
      <c r="AD153" s="29" t="e">
        <f t="shared" ref="AD153" si="569">IF(AD152&gt;$G$8,"",IF(AC153=EOMONTH(DATE($C150,$D150,1),0),"",IF(AC153="","",AC153+1)))</f>
        <v>#VALUE!</v>
      </c>
      <c r="AE153" s="29" t="e">
        <f t="shared" ref="AE153" si="570">IF(AE152&gt;$G$8,"",IF(AD153=EOMONTH(DATE($C150,$D150,1),0),"",IF(AD153="","",AD153+1)))</f>
        <v>#VALUE!</v>
      </c>
      <c r="AF153" s="29" t="e">
        <f t="shared" ref="AF153" si="571">IF(AF152&gt;$G$8,"",IF(AE153=EOMONTH(DATE($C150,$D150,1),0),"",IF(AE153="","",AE153+1)))</f>
        <v>#VALUE!</v>
      </c>
      <c r="AG153" s="29" t="e">
        <f t="shared" ref="AG153" si="572">IF(AG152&gt;$G$8,"",IF(AF153=EOMONTH(DATE($C150,$D150,1),0),"",IF(AF153="","",AF153+1)))</f>
        <v>#VALUE!</v>
      </c>
      <c r="AH153" s="30" t="s">
        <v>21</v>
      </c>
      <c r="AI153" s="31">
        <f>+COUNTIFS(C154:AG154,"土",C158:AG158,"")+COUNTIFS(C154:AG154,"日",C158:AG158,"")</f>
        <v>0</v>
      </c>
    </row>
    <row r="154" spans="2:36" x14ac:dyDescent="0.15">
      <c r="B154" s="32" t="s">
        <v>5</v>
      </c>
      <c r="C154" s="33" t="str">
        <f>IFERROR(TEXT(WEEKDAY(+C153),"aaa"),"")</f>
        <v/>
      </c>
      <c r="D154" s="33" t="str">
        <f t="shared" ref="D154:AG154" si="573">IFERROR(TEXT(WEEKDAY(+D153),"aaa"),"")</f>
        <v/>
      </c>
      <c r="E154" s="33" t="str">
        <f t="shared" si="573"/>
        <v/>
      </c>
      <c r="F154" s="33" t="str">
        <f t="shared" si="573"/>
        <v/>
      </c>
      <c r="G154" s="33" t="str">
        <f t="shared" si="573"/>
        <v/>
      </c>
      <c r="H154" s="33" t="str">
        <f t="shared" si="573"/>
        <v/>
      </c>
      <c r="I154" s="33" t="str">
        <f t="shared" si="573"/>
        <v/>
      </c>
      <c r="J154" s="33" t="str">
        <f t="shared" si="573"/>
        <v/>
      </c>
      <c r="K154" s="33" t="str">
        <f t="shared" si="573"/>
        <v/>
      </c>
      <c r="L154" s="33" t="str">
        <f t="shared" si="573"/>
        <v/>
      </c>
      <c r="M154" s="33" t="str">
        <f t="shared" si="573"/>
        <v/>
      </c>
      <c r="N154" s="33" t="str">
        <f t="shared" si="573"/>
        <v/>
      </c>
      <c r="O154" s="33" t="str">
        <f t="shared" si="573"/>
        <v/>
      </c>
      <c r="P154" s="33" t="str">
        <f t="shared" si="573"/>
        <v/>
      </c>
      <c r="Q154" s="33" t="str">
        <f t="shared" si="573"/>
        <v/>
      </c>
      <c r="R154" s="33" t="str">
        <f t="shared" si="573"/>
        <v/>
      </c>
      <c r="S154" s="33" t="str">
        <f t="shared" si="573"/>
        <v/>
      </c>
      <c r="T154" s="33" t="str">
        <f t="shared" si="573"/>
        <v/>
      </c>
      <c r="U154" s="33" t="str">
        <f t="shared" si="573"/>
        <v/>
      </c>
      <c r="V154" s="33" t="str">
        <f t="shared" si="573"/>
        <v/>
      </c>
      <c r="W154" s="33" t="str">
        <f t="shared" si="573"/>
        <v/>
      </c>
      <c r="X154" s="33" t="str">
        <f t="shared" si="573"/>
        <v/>
      </c>
      <c r="Y154" s="33" t="str">
        <f t="shared" si="573"/>
        <v/>
      </c>
      <c r="Z154" s="33" t="str">
        <f t="shared" si="573"/>
        <v/>
      </c>
      <c r="AA154" s="33" t="str">
        <f t="shared" si="573"/>
        <v/>
      </c>
      <c r="AB154" s="33" t="str">
        <f t="shared" si="573"/>
        <v/>
      </c>
      <c r="AC154" s="33" t="str">
        <f t="shared" si="573"/>
        <v/>
      </c>
      <c r="AD154" s="33" t="str">
        <f t="shared" si="573"/>
        <v/>
      </c>
      <c r="AE154" s="33" t="str">
        <f t="shared" si="573"/>
        <v/>
      </c>
      <c r="AF154" s="33" t="str">
        <f t="shared" si="573"/>
        <v/>
      </c>
      <c r="AG154" s="33" t="str">
        <f t="shared" si="573"/>
        <v/>
      </c>
      <c r="AH154" s="30" t="s">
        <v>16</v>
      </c>
      <c r="AI154" s="31">
        <f>+COUNTIF(C158:AG158,"夏休")+COUNTIF(C158:AG158,"冬休")+COUNTIF(C158:AG158,"中止")</f>
        <v>0</v>
      </c>
    </row>
    <row r="155" spans="2:36" ht="13.5" customHeight="1" x14ac:dyDescent="0.15">
      <c r="B155" s="104" t="s">
        <v>8</v>
      </c>
      <c r="C155" s="110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16"/>
      <c r="AE155" s="116"/>
      <c r="AF155" s="101"/>
      <c r="AG155" s="119"/>
      <c r="AH155" s="34" t="s">
        <v>2</v>
      </c>
      <c r="AI155" s="35">
        <f>COUNT(C153:AG153)-AI154</f>
        <v>0</v>
      </c>
    </row>
    <row r="156" spans="2:36" ht="13.5" customHeight="1" x14ac:dyDescent="0.15">
      <c r="B156" s="105"/>
      <c r="C156" s="111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17"/>
      <c r="AE156" s="117"/>
      <c r="AF156" s="102"/>
      <c r="AG156" s="120"/>
      <c r="AH156" s="34" t="s">
        <v>6</v>
      </c>
      <c r="AI156" s="36">
        <f>+COUNTIF(C159:AG159,"休")</f>
        <v>0</v>
      </c>
      <c r="AJ156" s="37" t="e">
        <f>IF(AI157&gt;0.285,"",IF(AI156&lt;AI153,"←計画日数が足りません",""))</f>
        <v>#DIV/0!</v>
      </c>
    </row>
    <row r="157" spans="2:36" ht="13.5" customHeight="1" x14ac:dyDescent="0.15">
      <c r="B157" s="106"/>
      <c r="C157" s="112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18"/>
      <c r="AE157" s="118"/>
      <c r="AF157" s="103"/>
      <c r="AG157" s="121"/>
      <c r="AH157" s="34" t="s">
        <v>9</v>
      </c>
      <c r="AI157" s="49" t="e">
        <f>+AI156/AI155</f>
        <v>#DIV/0!</v>
      </c>
    </row>
    <row r="158" spans="2:36" x14ac:dyDescent="0.15">
      <c r="B158" s="39" t="s">
        <v>15</v>
      </c>
      <c r="C158" s="5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3"/>
      <c r="AE158" s="3"/>
      <c r="AF158" s="2"/>
      <c r="AG158" s="4"/>
      <c r="AH158" s="34" t="s">
        <v>10</v>
      </c>
      <c r="AI158" s="36">
        <f>+COUNTIF(C160:AG160,"*休")</f>
        <v>0</v>
      </c>
    </row>
    <row r="159" spans="2:36" x14ac:dyDescent="0.15">
      <c r="B159" s="32" t="s">
        <v>0</v>
      </c>
      <c r="C159" s="5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54"/>
      <c r="AH159" s="40" t="s">
        <v>4</v>
      </c>
      <c r="AI159" s="50" t="e">
        <f>+AI158/AI155</f>
        <v>#DIV/0!</v>
      </c>
    </row>
    <row r="160" spans="2:36" x14ac:dyDescent="0.15">
      <c r="B160" s="42" t="s">
        <v>7</v>
      </c>
      <c r="C160" s="55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7"/>
      <c r="AH160" s="43" t="s">
        <v>18</v>
      </c>
      <c r="AI160" s="44" t="e">
        <f>_xlfn.IFS(AI159&gt;=0.285,"OK",AI153&lt;=AI158,"OK",AI153&gt;AI158,"NG")</f>
        <v>#DIV/0!</v>
      </c>
      <c r="AJ160" s="37" t="e">
        <f>IF(AI160="NG","←月単位未達成","←月単位達成")</f>
        <v>#DIV/0!</v>
      </c>
    </row>
    <row r="161" spans="2:36" hidden="1" x14ac:dyDescent="0.15">
      <c r="C161" s="53" t="str">
        <f>IF($C158="","通常",C158)</f>
        <v>通常</v>
      </c>
      <c r="D161" s="53" t="str">
        <f t="shared" ref="D161:AG161" si="574">IF(D158="","通常",D158)</f>
        <v>通常</v>
      </c>
      <c r="E161" s="53" t="str">
        <f t="shared" si="574"/>
        <v>通常</v>
      </c>
      <c r="F161" s="53" t="str">
        <f t="shared" si="574"/>
        <v>通常</v>
      </c>
      <c r="G161" s="53" t="str">
        <f t="shared" si="574"/>
        <v>通常</v>
      </c>
      <c r="H161" s="53" t="str">
        <f t="shared" si="574"/>
        <v>通常</v>
      </c>
      <c r="I161" s="53" t="str">
        <f t="shared" si="574"/>
        <v>通常</v>
      </c>
      <c r="J161" s="53" t="str">
        <f t="shared" si="574"/>
        <v>通常</v>
      </c>
      <c r="K161" s="53" t="str">
        <f t="shared" si="574"/>
        <v>通常</v>
      </c>
      <c r="L161" s="53" t="str">
        <f t="shared" si="574"/>
        <v>通常</v>
      </c>
      <c r="M161" s="53" t="str">
        <f t="shared" si="574"/>
        <v>通常</v>
      </c>
      <c r="N161" s="53" t="str">
        <f t="shared" si="574"/>
        <v>通常</v>
      </c>
      <c r="O161" s="53" t="str">
        <f t="shared" si="574"/>
        <v>通常</v>
      </c>
      <c r="P161" s="53" t="str">
        <f t="shared" si="574"/>
        <v>通常</v>
      </c>
      <c r="Q161" s="53" t="str">
        <f t="shared" si="574"/>
        <v>通常</v>
      </c>
      <c r="R161" s="53" t="str">
        <f t="shared" si="574"/>
        <v>通常</v>
      </c>
      <c r="S161" s="53" t="str">
        <f t="shared" si="574"/>
        <v>通常</v>
      </c>
      <c r="T161" s="53" t="str">
        <f t="shared" si="574"/>
        <v>通常</v>
      </c>
      <c r="U161" s="53" t="str">
        <f t="shared" si="574"/>
        <v>通常</v>
      </c>
      <c r="V161" s="53" t="str">
        <f t="shared" si="574"/>
        <v>通常</v>
      </c>
      <c r="W161" s="53" t="str">
        <f t="shared" si="574"/>
        <v>通常</v>
      </c>
      <c r="X161" s="53" t="str">
        <f t="shared" si="574"/>
        <v>通常</v>
      </c>
      <c r="Y161" s="53" t="str">
        <f t="shared" si="574"/>
        <v>通常</v>
      </c>
      <c r="Z161" s="53" t="str">
        <f t="shared" si="574"/>
        <v>通常</v>
      </c>
      <c r="AA161" s="53" t="str">
        <f t="shared" si="574"/>
        <v>通常</v>
      </c>
      <c r="AB161" s="53" t="str">
        <f t="shared" si="574"/>
        <v>通常</v>
      </c>
      <c r="AC161" s="53" t="str">
        <f t="shared" si="574"/>
        <v>通常</v>
      </c>
      <c r="AD161" s="53" t="str">
        <f t="shared" si="574"/>
        <v>通常</v>
      </c>
      <c r="AE161" s="53" t="str">
        <f t="shared" si="574"/>
        <v>通常</v>
      </c>
      <c r="AF161" s="53" t="str">
        <f t="shared" si="574"/>
        <v>通常</v>
      </c>
      <c r="AG161" s="53" t="str">
        <f t="shared" si="574"/>
        <v>通常</v>
      </c>
      <c r="AI161" s="52"/>
      <c r="AJ161" s="37"/>
    </row>
    <row r="162" spans="2:36" hidden="1" x14ac:dyDescent="0.15">
      <c r="C162" s="53" t="str">
        <f>IF(C158="","通常実績",C158)</f>
        <v>通常実績</v>
      </c>
      <c r="D162" s="53" t="str">
        <f t="shared" ref="D162:AG162" si="575">IF(D158="","通常実績",D158)</f>
        <v>通常実績</v>
      </c>
      <c r="E162" s="53" t="str">
        <f t="shared" si="575"/>
        <v>通常実績</v>
      </c>
      <c r="F162" s="53" t="str">
        <f t="shared" si="575"/>
        <v>通常実績</v>
      </c>
      <c r="G162" s="53" t="str">
        <f t="shared" si="575"/>
        <v>通常実績</v>
      </c>
      <c r="H162" s="53" t="str">
        <f t="shared" si="575"/>
        <v>通常実績</v>
      </c>
      <c r="I162" s="53" t="str">
        <f t="shared" si="575"/>
        <v>通常実績</v>
      </c>
      <c r="J162" s="53" t="str">
        <f t="shared" si="575"/>
        <v>通常実績</v>
      </c>
      <c r="K162" s="53" t="str">
        <f t="shared" si="575"/>
        <v>通常実績</v>
      </c>
      <c r="L162" s="53" t="str">
        <f t="shared" si="575"/>
        <v>通常実績</v>
      </c>
      <c r="M162" s="53" t="str">
        <f t="shared" si="575"/>
        <v>通常実績</v>
      </c>
      <c r="N162" s="53" t="str">
        <f t="shared" si="575"/>
        <v>通常実績</v>
      </c>
      <c r="O162" s="53" t="str">
        <f t="shared" si="575"/>
        <v>通常実績</v>
      </c>
      <c r="P162" s="53" t="str">
        <f t="shared" si="575"/>
        <v>通常実績</v>
      </c>
      <c r="Q162" s="53" t="str">
        <f t="shared" si="575"/>
        <v>通常実績</v>
      </c>
      <c r="R162" s="53" t="str">
        <f t="shared" si="575"/>
        <v>通常実績</v>
      </c>
      <c r="S162" s="53" t="str">
        <f t="shared" si="575"/>
        <v>通常実績</v>
      </c>
      <c r="T162" s="53" t="str">
        <f t="shared" si="575"/>
        <v>通常実績</v>
      </c>
      <c r="U162" s="53" t="str">
        <f t="shared" si="575"/>
        <v>通常実績</v>
      </c>
      <c r="V162" s="53" t="str">
        <f t="shared" si="575"/>
        <v>通常実績</v>
      </c>
      <c r="W162" s="53" t="str">
        <f t="shared" si="575"/>
        <v>通常実績</v>
      </c>
      <c r="X162" s="53" t="str">
        <f t="shared" si="575"/>
        <v>通常実績</v>
      </c>
      <c r="Y162" s="53" t="str">
        <f t="shared" si="575"/>
        <v>通常実績</v>
      </c>
      <c r="Z162" s="53" t="str">
        <f t="shared" si="575"/>
        <v>通常実績</v>
      </c>
      <c r="AA162" s="53" t="str">
        <f t="shared" si="575"/>
        <v>通常実績</v>
      </c>
      <c r="AB162" s="53" t="str">
        <f t="shared" si="575"/>
        <v>通常実績</v>
      </c>
      <c r="AC162" s="53" t="str">
        <f t="shared" si="575"/>
        <v>通常実績</v>
      </c>
      <c r="AD162" s="53" t="str">
        <f t="shared" si="575"/>
        <v>通常実績</v>
      </c>
      <c r="AE162" s="53" t="str">
        <f t="shared" si="575"/>
        <v>通常実績</v>
      </c>
      <c r="AF162" s="53" t="str">
        <f t="shared" si="575"/>
        <v>通常実績</v>
      </c>
      <c r="AG162" s="53" t="str">
        <f t="shared" si="575"/>
        <v>通常実績</v>
      </c>
      <c r="AI162" s="52"/>
      <c r="AJ162" s="37"/>
    </row>
    <row r="164" spans="2:36" hidden="1" x14ac:dyDescent="0.15">
      <c r="C164" s="7" t="e">
        <f>YEAR(C167)</f>
        <v>#VALUE!</v>
      </c>
      <c r="D164" s="7" t="e">
        <f>MONTH(C167)</f>
        <v>#VALUE!</v>
      </c>
    </row>
    <row r="165" spans="2:36" x14ac:dyDescent="0.15">
      <c r="B165" s="11" t="s">
        <v>19</v>
      </c>
      <c r="C165" s="98" t="e">
        <f>C167</f>
        <v>#VALUE!</v>
      </c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  <c r="T165" s="99"/>
      <c r="U165" s="99"/>
      <c r="V165" s="99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100"/>
    </row>
    <row r="166" spans="2:36" hidden="1" x14ac:dyDescent="0.15">
      <c r="B166" s="45"/>
      <c r="C166" s="29" t="e">
        <f>DATE($C164,$D164,1)</f>
        <v>#VALUE!</v>
      </c>
      <c r="D166" s="29" t="e">
        <f>C166+1</f>
        <v>#VALUE!</v>
      </c>
      <c r="E166" s="29" t="e">
        <f t="shared" ref="E166" si="576">D166+1</f>
        <v>#VALUE!</v>
      </c>
      <c r="F166" s="29" t="e">
        <f t="shared" ref="F166" si="577">E166+1</f>
        <v>#VALUE!</v>
      </c>
      <c r="G166" s="29" t="e">
        <f t="shared" ref="G166" si="578">F166+1</f>
        <v>#VALUE!</v>
      </c>
      <c r="H166" s="29" t="e">
        <f t="shared" ref="H166" si="579">G166+1</f>
        <v>#VALUE!</v>
      </c>
      <c r="I166" s="29" t="e">
        <f t="shared" ref="I166" si="580">H166+1</f>
        <v>#VALUE!</v>
      </c>
      <c r="J166" s="29" t="e">
        <f t="shared" ref="J166" si="581">I166+1</f>
        <v>#VALUE!</v>
      </c>
      <c r="K166" s="29" t="e">
        <f t="shared" ref="K166" si="582">J166+1</f>
        <v>#VALUE!</v>
      </c>
      <c r="L166" s="29" t="e">
        <f t="shared" ref="L166" si="583">K166+1</f>
        <v>#VALUE!</v>
      </c>
      <c r="M166" s="29" t="e">
        <f t="shared" ref="M166" si="584">L166+1</f>
        <v>#VALUE!</v>
      </c>
      <c r="N166" s="29" t="e">
        <f t="shared" ref="N166" si="585">M166+1</f>
        <v>#VALUE!</v>
      </c>
      <c r="O166" s="29" t="e">
        <f t="shared" ref="O166" si="586">N166+1</f>
        <v>#VALUE!</v>
      </c>
      <c r="P166" s="29" t="e">
        <f t="shared" ref="P166" si="587">O166+1</f>
        <v>#VALUE!</v>
      </c>
      <c r="Q166" s="29" t="e">
        <f t="shared" ref="Q166" si="588">P166+1</f>
        <v>#VALUE!</v>
      </c>
      <c r="R166" s="29" t="e">
        <f t="shared" ref="R166" si="589">Q166+1</f>
        <v>#VALUE!</v>
      </c>
      <c r="S166" s="29" t="e">
        <f t="shared" ref="S166" si="590">R166+1</f>
        <v>#VALUE!</v>
      </c>
      <c r="T166" s="29" t="e">
        <f t="shared" ref="T166" si="591">S166+1</f>
        <v>#VALUE!</v>
      </c>
      <c r="U166" s="29" t="e">
        <f t="shared" ref="U166" si="592">T166+1</f>
        <v>#VALUE!</v>
      </c>
      <c r="V166" s="29" t="e">
        <f t="shared" ref="V166" si="593">U166+1</f>
        <v>#VALUE!</v>
      </c>
      <c r="W166" s="29" t="e">
        <f t="shared" ref="W166" si="594">V166+1</f>
        <v>#VALUE!</v>
      </c>
      <c r="X166" s="29" t="e">
        <f t="shared" ref="X166" si="595">W166+1</f>
        <v>#VALUE!</v>
      </c>
      <c r="Y166" s="29" t="e">
        <f t="shared" ref="Y166" si="596">X166+1</f>
        <v>#VALUE!</v>
      </c>
      <c r="Z166" s="29" t="e">
        <f t="shared" ref="Z166" si="597">Y166+1</f>
        <v>#VALUE!</v>
      </c>
      <c r="AA166" s="29" t="e">
        <f t="shared" ref="AA166" si="598">Z166+1</f>
        <v>#VALUE!</v>
      </c>
      <c r="AB166" s="29" t="e">
        <f t="shared" ref="AB166" si="599">AA166+1</f>
        <v>#VALUE!</v>
      </c>
      <c r="AC166" s="29" t="e">
        <f t="shared" ref="AC166" si="600">AB166+1</f>
        <v>#VALUE!</v>
      </c>
      <c r="AD166" s="29" t="e">
        <f t="shared" ref="AD166" si="601">AC166+1</f>
        <v>#VALUE!</v>
      </c>
      <c r="AE166" s="29" t="e">
        <f t="shared" ref="AE166" si="602">AD166+1</f>
        <v>#VALUE!</v>
      </c>
      <c r="AF166" s="29" t="e">
        <f t="shared" ref="AF166" si="603">AE166+1</f>
        <v>#VALUE!</v>
      </c>
      <c r="AG166" s="29" t="e">
        <f t="shared" ref="AG166" si="604">AF166+1</f>
        <v>#VALUE!</v>
      </c>
      <c r="AH166" s="46"/>
      <c r="AI166" s="47"/>
    </row>
    <row r="167" spans="2:36" x14ac:dyDescent="0.15">
      <c r="B167" s="27" t="s">
        <v>20</v>
      </c>
      <c r="C167" s="48" t="e">
        <f>IF(EDATE(C152,1)&gt;$G$8,"",EDATE(C152,1))</f>
        <v>#VALUE!</v>
      </c>
      <c r="D167" s="29" t="e">
        <f>IF(D166&gt;$G$8,"",IF(C167=EOMONTH(DATE($C164,$D164,1),0),"",IF(C167="","",C167+1)))</f>
        <v>#VALUE!</v>
      </c>
      <c r="E167" s="29" t="e">
        <f t="shared" ref="E167" si="605">IF(E166&gt;$G$8,"",IF(D167=EOMONTH(DATE($C164,$D164,1),0),"",IF(D167="","",D167+1)))</f>
        <v>#VALUE!</v>
      </c>
      <c r="F167" s="29" t="e">
        <f t="shared" ref="F167" si="606">IF(F166&gt;$G$8,"",IF(E167=EOMONTH(DATE($C164,$D164,1),0),"",IF(E167="","",E167+1)))</f>
        <v>#VALUE!</v>
      </c>
      <c r="G167" s="29" t="e">
        <f t="shared" ref="G167" si="607">IF(G166&gt;$G$8,"",IF(F167=EOMONTH(DATE($C164,$D164,1),0),"",IF(F167="","",F167+1)))</f>
        <v>#VALUE!</v>
      </c>
      <c r="H167" s="29" t="e">
        <f t="shared" ref="H167" si="608">IF(H166&gt;$G$8,"",IF(G167=EOMONTH(DATE($C164,$D164,1),0),"",IF(G167="","",G167+1)))</f>
        <v>#VALUE!</v>
      </c>
      <c r="I167" s="29" t="e">
        <f t="shared" ref="I167" si="609">IF(I166&gt;$G$8,"",IF(H167=EOMONTH(DATE($C164,$D164,1),0),"",IF(H167="","",H167+1)))</f>
        <v>#VALUE!</v>
      </c>
      <c r="J167" s="29" t="e">
        <f t="shared" ref="J167" si="610">IF(J166&gt;$G$8,"",IF(I167=EOMONTH(DATE($C164,$D164,1),0),"",IF(I167="","",I167+1)))</f>
        <v>#VALUE!</v>
      </c>
      <c r="K167" s="29" t="e">
        <f t="shared" ref="K167" si="611">IF(K166&gt;$G$8,"",IF(J167=EOMONTH(DATE($C164,$D164,1),0),"",IF(J167="","",J167+1)))</f>
        <v>#VALUE!</v>
      </c>
      <c r="L167" s="29" t="e">
        <f t="shared" ref="L167" si="612">IF(L166&gt;$G$8,"",IF(K167=EOMONTH(DATE($C164,$D164,1),0),"",IF(K167="","",K167+1)))</f>
        <v>#VALUE!</v>
      </c>
      <c r="M167" s="29" t="e">
        <f t="shared" ref="M167" si="613">IF(M166&gt;$G$8,"",IF(L167=EOMONTH(DATE($C164,$D164,1),0),"",IF(L167="","",L167+1)))</f>
        <v>#VALUE!</v>
      </c>
      <c r="N167" s="29" t="e">
        <f t="shared" ref="N167" si="614">IF(N166&gt;$G$8,"",IF(M167=EOMONTH(DATE($C164,$D164,1),0),"",IF(M167="","",M167+1)))</f>
        <v>#VALUE!</v>
      </c>
      <c r="O167" s="29" t="e">
        <f t="shared" ref="O167" si="615">IF(O166&gt;$G$8,"",IF(N167=EOMONTH(DATE($C164,$D164,1),0),"",IF(N167="","",N167+1)))</f>
        <v>#VALUE!</v>
      </c>
      <c r="P167" s="29" t="e">
        <f t="shared" ref="P167" si="616">IF(P166&gt;$G$8,"",IF(O167=EOMONTH(DATE($C164,$D164,1),0),"",IF(O167="","",O167+1)))</f>
        <v>#VALUE!</v>
      </c>
      <c r="Q167" s="29" t="e">
        <f t="shared" ref="Q167" si="617">IF(Q166&gt;$G$8,"",IF(P167=EOMONTH(DATE($C164,$D164,1),0),"",IF(P167="","",P167+1)))</f>
        <v>#VALUE!</v>
      </c>
      <c r="R167" s="29" t="e">
        <f t="shared" ref="R167" si="618">IF(R166&gt;$G$8,"",IF(Q167=EOMONTH(DATE($C164,$D164,1),0),"",IF(Q167="","",Q167+1)))</f>
        <v>#VALUE!</v>
      </c>
      <c r="S167" s="29" t="e">
        <f t="shared" ref="S167" si="619">IF(S166&gt;$G$8,"",IF(R167=EOMONTH(DATE($C164,$D164,1),0),"",IF(R167="","",R167+1)))</f>
        <v>#VALUE!</v>
      </c>
      <c r="T167" s="29" t="e">
        <f t="shared" ref="T167" si="620">IF(T166&gt;$G$8,"",IF(S167=EOMONTH(DATE($C164,$D164,1),0),"",IF(S167="","",S167+1)))</f>
        <v>#VALUE!</v>
      </c>
      <c r="U167" s="29" t="e">
        <f t="shared" ref="U167" si="621">IF(U166&gt;$G$8,"",IF(T167=EOMONTH(DATE($C164,$D164,1),0),"",IF(T167="","",T167+1)))</f>
        <v>#VALUE!</v>
      </c>
      <c r="V167" s="29" t="e">
        <f t="shared" ref="V167" si="622">IF(V166&gt;$G$8,"",IF(U167=EOMONTH(DATE($C164,$D164,1),0),"",IF(U167="","",U167+1)))</f>
        <v>#VALUE!</v>
      </c>
      <c r="W167" s="29" t="e">
        <f t="shared" ref="W167" si="623">IF(W166&gt;$G$8,"",IF(V167=EOMONTH(DATE($C164,$D164,1),0),"",IF(V167="","",V167+1)))</f>
        <v>#VALUE!</v>
      </c>
      <c r="X167" s="29" t="e">
        <f t="shared" ref="X167" si="624">IF(X166&gt;$G$8,"",IF(W167=EOMONTH(DATE($C164,$D164,1),0),"",IF(W167="","",W167+1)))</f>
        <v>#VALUE!</v>
      </c>
      <c r="Y167" s="29" t="e">
        <f t="shared" ref="Y167" si="625">IF(Y166&gt;$G$8,"",IF(X167=EOMONTH(DATE($C164,$D164,1),0),"",IF(X167="","",X167+1)))</f>
        <v>#VALUE!</v>
      </c>
      <c r="Z167" s="29" t="e">
        <f t="shared" ref="Z167" si="626">IF(Z166&gt;$G$8,"",IF(Y167=EOMONTH(DATE($C164,$D164,1),0),"",IF(Y167="","",Y167+1)))</f>
        <v>#VALUE!</v>
      </c>
      <c r="AA167" s="29" t="e">
        <f t="shared" ref="AA167" si="627">IF(AA166&gt;$G$8,"",IF(Z167=EOMONTH(DATE($C164,$D164,1),0),"",IF(Z167="","",Z167+1)))</f>
        <v>#VALUE!</v>
      </c>
      <c r="AB167" s="29" t="e">
        <f t="shared" ref="AB167" si="628">IF(AB166&gt;$G$8,"",IF(AA167=EOMONTH(DATE($C164,$D164,1),0),"",IF(AA167="","",AA167+1)))</f>
        <v>#VALUE!</v>
      </c>
      <c r="AC167" s="29" t="e">
        <f t="shared" ref="AC167" si="629">IF(AC166&gt;$G$8,"",IF(AB167=EOMONTH(DATE($C164,$D164,1),0),"",IF(AB167="","",AB167+1)))</f>
        <v>#VALUE!</v>
      </c>
      <c r="AD167" s="29" t="e">
        <f t="shared" ref="AD167" si="630">IF(AD166&gt;$G$8,"",IF(AC167=EOMONTH(DATE($C164,$D164,1),0),"",IF(AC167="","",AC167+1)))</f>
        <v>#VALUE!</v>
      </c>
      <c r="AE167" s="29" t="e">
        <f t="shared" ref="AE167" si="631">IF(AE166&gt;$G$8,"",IF(AD167=EOMONTH(DATE($C164,$D164,1),0),"",IF(AD167="","",AD167+1)))</f>
        <v>#VALUE!</v>
      </c>
      <c r="AF167" s="29" t="e">
        <f t="shared" ref="AF167" si="632">IF(AF166&gt;$G$8,"",IF(AE167=EOMONTH(DATE($C164,$D164,1),0),"",IF(AE167="","",AE167+1)))</f>
        <v>#VALUE!</v>
      </c>
      <c r="AG167" s="29" t="e">
        <f t="shared" ref="AG167" si="633">IF(AG166&gt;$G$8,"",IF(AF167=EOMONTH(DATE($C164,$D164,1),0),"",IF(AF167="","",AF167+1)))</f>
        <v>#VALUE!</v>
      </c>
      <c r="AH167" s="30" t="s">
        <v>21</v>
      </c>
      <c r="AI167" s="31">
        <f>+COUNTIFS(C168:AG168,"土",C172:AG172,"")+COUNTIFS(C168:AG168,"日",C172:AG172,"")</f>
        <v>0</v>
      </c>
    </row>
    <row r="168" spans="2:36" x14ac:dyDescent="0.15">
      <c r="B168" s="32" t="s">
        <v>5</v>
      </c>
      <c r="C168" s="33" t="str">
        <f>IFERROR(TEXT(WEEKDAY(+C167),"aaa"),"")</f>
        <v/>
      </c>
      <c r="D168" s="33" t="str">
        <f t="shared" ref="D168:AG168" si="634">IFERROR(TEXT(WEEKDAY(+D167),"aaa"),"")</f>
        <v/>
      </c>
      <c r="E168" s="33" t="str">
        <f t="shared" si="634"/>
        <v/>
      </c>
      <c r="F168" s="33" t="str">
        <f t="shared" si="634"/>
        <v/>
      </c>
      <c r="G168" s="33" t="str">
        <f t="shared" si="634"/>
        <v/>
      </c>
      <c r="H168" s="33" t="str">
        <f t="shared" si="634"/>
        <v/>
      </c>
      <c r="I168" s="33" t="str">
        <f t="shared" si="634"/>
        <v/>
      </c>
      <c r="J168" s="33" t="str">
        <f t="shared" si="634"/>
        <v/>
      </c>
      <c r="K168" s="33" t="str">
        <f t="shared" si="634"/>
        <v/>
      </c>
      <c r="L168" s="33" t="str">
        <f t="shared" si="634"/>
        <v/>
      </c>
      <c r="M168" s="33" t="str">
        <f t="shared" si="634"/>
        <v/>
      </c>
      <c r="N168" s="33" t="str">
        <f t="shared" si="634"/>
        <v/>
      </c>
      <c r="O168" s="33" t="str">
        <f t="shared" si="634"/>
        <v/>
      </c>
      <c r="P168" s="33" t="str">
        <f t="shared" si="634"/>
        <v/>
      </c>
      <c r="Q168" s="33" t="str">
        <f t="shared" si="634"/>
        <v/>
      </c>
      <c r="R168" s="33" t="str">
        <f t="shared" si="634"/>
        <v/>
      </c>
      <c r="S168" s="33" t="str">
        <f t="shared" si="634"/>
        <v/>
      </c>
      <c r="T168" s="33" t="str">
        <f t="shared" si="634"/>
        <v/>
      </c>
      <c r="U168" s="33" t="str">
        <f t="shared" si="634"/>
        <v/>
      </c>
      <c r="V168" s="33" t="str">
        <f t="shared" si="634"/>
        <v/>
      </c>
      <c r="W168" s="33" t="str">
        <f t="shared" si="634"/>
        <v/>
      </c>
      <c r="X168" s="33" t="str">
        <f t="shared" si="634"/>
        <v/>
      </c>
      <c r="Y168" s="33" t="str">
        <f t="shared" si="634"/>
        <v/>
      </c>
      <c r="Z168" s="33" t="str">
        <f t="shared" si="634"/>
        <v/>
      </c>
      <c r="AA168" s="33" t="str">
        <f t="shared" si="634"/>
        <v/>
      </c>
      <c r="AB168" s="33" t="str">
        <f t="shared" si="634"/>
        <v/>
      </c>
      <c r="AC168" s="33" t="str">
        <f t="shared" si="634"/>
        <v/>
      </c>
      <c r="AD168" s="33" t="str">
        <f t="shared" si="634"/>
        <v/>
      </c>
      <c r="AE168" s="33" t="str">
        <f t="shared" si="634"/>
        <v/>
      </c>
      <c r="AF168" s="33" t="str">
        <f t="shared" si="634"/>
        <v/>
      </c>
      <c r="AG168" s="33" t="str">
        <f t="shared" si="634"/>
        <v/>
      </c>
      <c r="AH168" s="30" t="s">
        <v>16</v>
      </c>
      <c r="AI168" s="31">
        <f>+COUNTIF(C172:AG172,"夏休")+COUNTIF(C172:AG172,"冬休")+COUNTIF(C172:AG172,"中止")</f>
        <v>0</v>
      </c>
    </row>
    <row r="169" spans="2:36" ht="13.5" customHeight="1" x14ac:dyDescent="0.15">
      <c r="B169" s="104" t="s">
        <v>8</v>
      </c>
      <c r="C169" s="110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16"/>
      <c r="AE169" s="116"/>
      <c r="AF169" s="101"/>
      <c r="AG169" s="119"/>
      <c r="AH169" s="34" t="s">
        <v>2</v>
      </c>
      <c r="AI169" s="35">
        <f>COUNT(C167:AG167)-AI168</f>
        <v>0</v>
      </c>
    </row>
    <row r="170" spans="2:36" ht="13.5" customHeight="1" x14ac:dyDescent="0.15">
      <c r="B170" s="105"/>
      <c r="C170" s="111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17"/>
      <c r="AE170" s="117"/>
      <c r="AF170" s="102"/>
      <c r="AG170" s="120"/>
      <c r="AH170" s="34" t="s">
        <v>6</v>
      </c>
      <c r="AI170" s="36">
        <f>+COUNTIF(C173:AG173,"休")</f>
        <v>0</v>
      </c>
      <c r="AJ170" s="37" t="e">
        <f>IF(AI171&gt;0.285,"",IF(AI170&lt;AI167,"←計画日数が足りません",""))</f>
        <v>#DIV/0!</v>
      </c>
    </row>
    <row r="171" spans="2:36" ht="13.5" customHeight="1" x14ac:dyDescent="0.15">
      <c r="B171" s="106"/>
      <c r="C171" s="112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18"/>
      <c r="AE171" s="118"/>
      <c r="AF171" s="103"/>
      <c r="AG171" s="121"/>
      <c r="AH171" s="34" t="s">
        <v>9</v>
      </c>
      <c r="AI171" s="49" t="e">
        <f>+AI170/AI169</f>
        <v>#DIV/0!</v>
      </c>
    </row>
    <row r="172" spans="2:36" x14ac:dyDescent="0.15">
      <c r="B172" s="39" t="s">
        <v>15</v>
      </c>
      <c r="C172" s="5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3"/>
      <c r="AE172" s="3"/>
      <c r="AF172" s="2"/>
      <c r="AG172" s="4"/>
      <c r="AH172" s="34" t="s">
        <v>10</v>
      </c>
      <c r="AI172" s="36">
        <f>+COUNTIF(C174:AG174,"*休")</f>
        <v>0</v>
      </c>
    </row>
    <row r="173" spans="2:36" x14ac:dyDescent="0.15">
      <c r="B173" s="32" t="s">
        <v>0</v>
      </c>
      <c r="C173" s="5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54"/>
      <c r="AH173" s="40" t="s">
        <v>4</v>
      </c>
      <c r="AI173" s="50" t="e">
        <f>+AI172/AI169</f>
        <v>#DIV/0!</v>
      </c>
    </row>
    <row r="174" spans="2:36" x14ac:dyDescent="0.15">
      <c r="B174" s="42" t="s">
        <v>7</v>
      </c>
      <c r="C174" s="55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7"/>
      <c r="AH174" s="43" t="s">
        <v>18</v>
      </c>
      <c r="AI174" s="44" t="e">
        <f>_xlfn.IFS(AI173&gt;=0.285,"OK",AI167&lt;=AI172,"OK",AI167&gt;AI172,"NG")</f>
        <v>#DIV/0!</v>
      </c>
      <c r="AJ174" s="37" t="e">
        <f>IF(AI174="NG","←月単位未達成","←月単位達成")</f>
        <v>#DIV/0!</v>
      </c>
    </row>
    <row r="175" spans="2:36" hidden="1" x14ac:dyDescent="0.15">
      <c r="C175" s="53" t="str">
        <f>IF($C172="","通常",C172)</f>
        <v>通常</v>
      </c>
      <c r="D175" s="53" t="str">
        <f t="shared" ref="D175:AG175" si="635">IF(D172="","通常",D172)</f>
        <v>通常</v>
      </c>
      <c r="E175" s="53" t="str">
        <f t="shared" si="635"/>
        <v>通常</v>
      </c>
      <c r="F175" s="53" t="str">
        <f t="shared" si="635"/>
        <v>通常</v>
      </c>
      <c r="G175" s="53" t="str">
        <f t="shared" si="635"/>
        <v>通常</v>
      </c>
      <c r="H175" s="53" t="str">
        <f t="shared" si="635"/>
        <v>通常</v>
      </c>
      <c r="I175" s="53" t="str">
        <f t="shared" si="635"/>
        <v>通常</v>
      </c>
      <c r="J175" s="53" t="str">
        <f t="shared" si="635"/>
        <v>通常</v>
      </c>
      <c r="K175" s="53" t="str">
        <f t="shared" si="635"/>
        <v>通常</v>
      </c>
      <c r="L175" s="53" t="str">
        <f t="shared" si="635"/>
        <v>通常</v>
      </c>
      <c r="M175" s="53" t="str">
        <f t="shared" si="635"/>
        <v>通常</v>
      </c>
      <c r="N175" s="53" t="str">
        <f t="shared" si="635"/>
        <v>通常</v>
      </c>
      <c r="O175" s="53" t="str">
        <f t="shared" si="635"/>
        <v>通常</v>
      </c>
      <c r="P175" s="53" t="str">
        <f t="shared" si="635"/>
        <v>通常</v>
      </c>
      <c r="Q175" s="53" t="str">
        <f t="shared" si="635"/>
        <v>通常</v>
      </c>
      <c r="R175" s="53" t="str">
        <f t="shared" si="635"/>
        <v>通常</v>
      </c>
      <c r="S175" s="53" t="str">
        <f t="shared" si="635"/>
        <v>通常</v>
      </c>
      <c r="T175" s="53" t="str">
        <f t="shared" si="635"/>
        <v>通常</v>
      </c>
      <c r="U175" s="53" t="str">
        <f t="shared" si="635"/>
        <v>通常</v>
      </c>
      <c r="V175" s="53" t="str">
        <f t="shared" si="635"/>
        <v>通常</v>
      </c>
      <c r="W175" s="53" t="str">
        <f t="shared" si="635"/>
        <v>通常</v>
      </c>
      <c r="X175" s="53" t="str">
        <f t="shared" si="635"/>
        <v>通常</v>
      </c>
      <c r="Y175" s="53" t="str">
        <f t="shared" si="635"/>
        <v>通常</v>
      </c>
      <c r="Z175" s="53" t="str">
        <f t="shared" si="635"/>
        <v>通常</v>
      </c>
      <c r="AA175" s="53" t="str">
        <f t="shared" si="635"/>
        <v>通常</v>
      </c>
      <c r="AB175" s="53" t="str">
        <f t="shared" si="635"/>
        <v>通常</v>
      </c>
      <c r="AC175" s="53" t="str">
        <f t="shared" si="635"/>
        <v>通常</v>
      </c>
      <c r="AD175" s="53" t="str">
        <f t="shared" si="635"/>
        <v>通常</v>
      </c>
      <c r="AE175" s="53" t="str">
        <f t="shared" si="635"/>
        <v>通常</v>
      </c>
      <c r="AF175" s="53" t="str">
        <f t="shared" si="635"/>
        <v>通常</v>
      </c>
      <c r="AG175" s="53" t="str">
        <f t="shared" si="635"/>
        <v>通常</v>
      </c>
      <c r="AI175" s="52"/>
      <c r="AJ175" s="37"/>
    </row>
    <row r="176" spans="2:36" hidden="1" x14ac:dyDescent="0.15">
      <c r="C176" s="53" t="str">
        <f>IF(C172="","通常実績",C172)</f>
        <v>通常実績</v>
      </c>
      <c r="D176" s="53" t="str">
        <f t="shared" ref="D176:AG176" si="636">IF(D172="","通常実績",D172)</f>
        <v>通常実績</v>
      </c>
      <c r="E176" s="53" t="str">
        <f t="shared" si="636"/>
        <v>通常実績</v>
      </c>
      <c r="F176" s="53" t="str">
        <f t="shared" si="636"/>
        <v>通常実績</v>
      </c>
      <c r="G176" s="53" t="str">
        <f t="shared" si="636"/>
        <v>通常実績</v>
      </c>
      <c r="H176" s="53" t="str">
        <f t="shared" si="636"/>
        <v>通常実績</v>
      </c>
      <c r="I176" s="53" t="str">
        <f t="shared" si="636"/>
        <v>通常実績</v>
      </c>
      <c r="J176" s="53" t="str">
        <f t="shared" si="636"/>
        <v>通常実績</v>
      </c>
      <c r="K176" s="53" t="str">
        <f t="shared" si="636"/>
        <v>通常実績</v>
      </c>
      <c r="L176" s="53" t="str">
        <f t="shared" si="636"/>
        <v>通常実績</v>
      </c>
      <c r="M176" s="53" t="str">
        <f t="shared" si="636"/>
        <v>通常実績</v>
      </c>
      <c r="N176" s="53" t="str">
        <f t="shared" si="636"/>
        <v>通常実績</v>
      </c>
      <c r="O176" s="53" t="str">
        <f t="shared" si="636"/>
        <v>通常実績</v>
      </c>
      <c r="P176" s="53" t="str">
        <f t="shared" si="636"/>
        <v>通常実績</v>
      </c>
      <c r="Q176" s="53" t="str">
        <f t="shared" si="636"/>
        <v>通常実績</v>
      </c>
      <c r="R176" s="53" t="str">
        <f t="shared" si="636"/>
        <v>通常実績</v>
      </c>
      <c r="S176" s="53" t="str">
        <f t="shared" si="636"/>
        <v>通常実績</v>
      </c>
      <c r="T176" s="53" t="str">
        <f t="shared" si="636"/>
        <v>通常実績</v>
      </c>
      <c r="U176" s="53" t="str">
        <f t="shared" si="636"/>
        <v>通常実績</v>
      </c>
      <c r="V176" s="53" t="str">
        <f t="shared" si="636"/>
        <v>通常実績</v>
      </c>
      <c r="W176" s="53" t="str">
        <f t="shared" si="636"/>
        <v>通常実績</v>
      </c>
      <c r="X176" s="53" t="str">
        <f t="shared" si="636"/>
        <v>通常実績</v>
      </c>
      <c r="Y176" s="53" t="str">
        <f t="shared" si="636"/>
        <v>通常実績</v>
      </c>
      <c r="Z176" s="53" t="str">
        <f t="shared" si="636"/>
        <v>通常実績</v>
      </c>
      <c r="AA176" s="53" t="str">
        <f t="shared" si="636"/>
        <v>通常実績</v>
      </c>
      <c r="AB176" s="53" t="str">
        <f t="shared" si="636"/>
        <v>通常実績</v>
      </c>
      <c r="AC176" s="53" t="str">
        <f t="shared" si="636"/>
        <v>通常実績</v>
      </c>
      <c r="AD176" s="53" t="str">
        <f t="shared" si="636"/>
        <v>通常実績</v>
      </c>
      <c r="AE176" s="53" t="str">
        <f t="shared" si="636"/>
        <v>通常実績</v>
      </c>
      <c r="AF176" s="53" t="str">
        <f t="shared" si="636"/>
        <v>通常実績</v>
      </c>
      <c r="AG176" s="53" t="str">
        <f t="shared" si="636"/>
        <v>通常実績</v>
      </c>
      <c r="AI176" s="52"/>
      <c r="AJ176" s="37"/>
    </row>
    <row r="178" spans="2:36" hidden="1" x14ac:dyDescent="0.15">
      <c r="C178" s="7" t="e">
        <f>YEAR(C181)</f>
        <v>#VALUE!</v>
      </c>
      <c r="D178" s="7" t="e">
        <f>MONTH(C181)</f>
        <v>#VALUE!</v>
      </c>
    </row>
    <row r="179" spans="2:36" x14ac:dyDescent="0.15">
      <c r="B179" s="11" t="s">
        <v>19</v>
      </c>
      <c r="C179" s="98" t="e">
        <f>C181</f>
        <v>#VALUE!</v>
      </c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99"/>
      <c r="V179" s="99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100"/>
    </row>
    <row r="180" spans="2:36" hidden="1" x14ac:dyDescent="0.15">
      <c r="B180" s="45"/>
      <c r="C180" s="29" t="e">
        <f>DATE($C178,$D178,1)</f>
        <v>#VALUE!</v>
      </c>
      <c r="D180" s="29" t="e">
        <f>C180+1</f>
        <v>#VALUE!</v>
      </c>
      <c r="E180" s="29" t="e">
        <f t="shared" ref="E180" si="637">D180+1</f>
        <v>#VALUE!</v>
      </c>
      <c r="F180" s="29" t="e">
        <f t="shared" ref="F180" si="638">E180+1</f>
        <v>#VALUE!</v>
      </c>
      <c r="G180" s="29" t="e">
        <f t="shared" ref="G180" si="639">F180+1</f>
        <v>#VALUE!</v>
      </c>
      <c r="H180" s="29" t="e">
        <f t="shared" ref="H180" si="640">G180+1</f>
        <v>#VALUE!</v>
      </c>
      <c r="I180" s="29" t="e">
        <f t="shared" ref="I180" si="641">H180+1</f>
        <v>#VALUE!</v>
      </c>
      <c r="J180" s="29" t="e">
        <f t="shared" ref="J180" si="642">I180+1</f>
        <v>#VALUE!</v>
      </c>
      <c r="K180" s="29" t="e">
        <f t="shared" ref="K180" si="643">J180+1</f>
        <v>#VALUE!</v>
      </c>
      <c r="L180" s="29" t="e">
        <f t="shared" ref="L180" si="644">K180+1</f>
        <v>#VALUE!</v>
      </c>
      <c r="M180" s="29" t="e">
        <f t="shared" ref="M180" si="645">L180+1</f>
        <v>#VALUE!</v>
      </c>
      <c r="N180" s="29" t="e">
        <f t="shared" ref="N180" si="646">M180+1</f>
        <v>#VALUE!</v>
      </c>
      <c r="O180" s="29" t="e">
        <f t="shared" ref="O180" si="647">N180+1</f>
        <v>#VALUE!</v>
      </c>
      <c r="P180" s="29" t="e">
        <f t="shared" ref="P180" si="648">O180+1</f>
        <v>#VALUE!</v>
      </c>
      <c r="Q180" s="29" t="e">
        <f t="shared" ref="Q180" si="649">P180+1</f>
        <v>#VALUE!</v>
      </c>
      <c r="R180" s="29" t="e">
        <f t="shared" ref="R180" si="650">Q180+1</f>
        <v>#VALUE!</v>
      </c>
      <c r="S180" s="29" t="e">
        <f t="shared" ref="S180" si="651">R180+1</f>
        <v>#VALUE!</v>
      </c>
      <c r="T180" s="29" t="e">
        <f t="shared" ref="T180" si="652">S180+1</f>
        <v>#VALUE!</v>
      </c>
      <c r="U180" s="29" t="e">
        <f t="shared" ref="U180" si="653">T180+1</f>
        <v>#VALUE!</v>
      </c>
      <c r="V180" s="29" t="e">
        <f t="shared" ref="V180" si="654">U180+1</f>
        <v>#VALUE!</v>
      </c>
      <c r="W180" s="29" t="e">
        <f t="shared" ref="W180" si="655">V180+1</f>
        <v>#VALUE!</v>
      </c>
      <c r="X180" s="29" t="e">
        <f t="shared" ref="X180" si="656">W180+1</f>
        <v>#VALUE!</v>
      </c>
      <c r="Y180" s="29" t="e">
        <f t="shared" ref="Y180" si="657">X180+1</f>
        <v>#VALUE!</v>
      </c>
      <c r="Z180" s="29" t="e">
        <f t="shared" ref="Z180" si="658">Y180+1</f>
        <v>#VALUE!</v>
      </c>
      <c r="AA180" s="29" t="e">
        <f t="shared" ref="AA180" si="659">Z180+1</f>
        <v>#VALUE!</v>
      </c>
      <c r="AB180" s="29" t="e">
        <f t="shared" ref="AB180" si="660">AA180+1</f>
        <v>#VALUE!</v>
      </c>
      <c r="AC180" s="29" t="e">
        <f t="shared" ref="AC180" si="661">AB180+1</f>
        <v>#VALUE!</v>
      </c>
      <c r="AD180" s="29" t="e">
        <f t="shared" ref="AD180" si="662">AC180+1</f>
        <v>#VALUE!</v>
      </c>
      <c r="AE180" s="29" t="e">
        <f t="shared" ref="AE180" si="663">AD180+1</f>
        <v>#VALUE!</v>
      </c>
      <c r="AF180" s="29" t="e">
        <f t="shared" ref="AF180" si="664">AE180+1</f>
        <v>#VALUE!</v>
      </c>
      <c r="AG180" s="29" t="e">
        <f t="shared" ref="AG180" si="665">AF180+1</f>
        <v>#VALUE!</v>
      </c>
      <c r="AH180" s="46"/>
      <c r="AI180" s="47"/>
    </row>
    <row r="181" spans="2:36" x14ac:dyDescent="0.15">
      <c r="B181" s="27" t="s">
        <v>20</v>
      </c>
      <c r="C181" s="48" t="e">
        <f>IF(EDATE(C166,1)&gt;$G$8,"",EDATE(C166,1))</f>
        <v>#VALUE!</v>
      </c>
      <c r="D181" s="29" t="e">
        <f>IF(D180&gt;$G$8,"",IF(C181=EOMONTH(DATE($C178,$D178,1),0),"",IF(C181="","",C181+1)))</f>
        <v>#VALUE!</v>
      </c>
      <c r="E181" s="29" t="e">
        <f t="shared" ref="E181" si="666">IF(E180&gt;$G$8,"",IF(D181=EOMONTH(DATE($C178,$D178,1),0),"",IF(D181="","",D181+1)))</f>
        <v>#VALUE!</v>
      </c>
      <c r="F181" s="29" t="e">
        <f t="shared" ref="F181" si="667">IF(F180&gt;$G$8,"",IF(E181=EOMONTH(DATE($C178,$D178,1),0),"",IF(E181="","",E181+1)))</f>
        <v>#VALUE!</v>
      </c>
      <c r="G181" s="29" t="e">
        <f t="shared" ref="G181" si="668">IF(G180&gt;$G$8,"",IF(F181=EOMONTH(DATE($C178,$D178,1),0),"",IF(F181="","",F181+1)))</f>
        <v>#VALUE!</v>
      </c>
      <c r="H181" s="29" t="e">
        <f t="shared" ref="H181" si="669">IF(H180&gt;$G$8,"",IF(G181=EOMONTH(DATE($C178,$D178,1),0),"",IF(G181="","",G181+1)))</f>
        <v>#VALUE!</v>
      </c>
      <c r="I181" s="29" t="e">
        <f t="shared" ref="I181" si="670">IF(I180&gt;$G$8,"",IF(H181=EOMONTH(DATE($C178,$D178,1),0),"",IF(H181="","",H181+1)))</f>
        <v>#VALUE!</v>
      </c>
      <c r="J181" s="29" t="e">
        <f t="shared" ref="J181" si="671">IF(J180&gt;$G$8,"",IF(I181=EOMONTH(DATE($C178,$D178,1),0),"",IF(I181="","",I181+1)))</f>
        <v>#VALUE!</v>
      </c>
      <c r="K181" s="29" t="e">
        <f t="shared" ref="K181" si="672">IF(K180&gt;$G$8,"",IF(J181=EOMONTH(DATE($C178,$D178,1),0),"",IF(J181="","",J181+1)))</f>
        <v>#VALUE!</v>
      </c>
      <c r="L181" s="29" t="e">
        <f t="shared" ref="L181" si="673">IF(L180&gt;$G$8,"",IF(K181=EOMONTH(DATE($C178,$D178,1),0),"",IF(K181="","",K181+1)))</f>
        <v>#VALUE!</v>
      </c>
      <c r="M181" s="29" t="e">
        <f t="shared" ref="M181" si="674">IF(M180&gt;$G$8,"",IF(L181=EOMONTH(DATE($C178,$D178,1),0),"",IF(L181="","",L181+1)))</f>
        <v>#VALUE!</v>
      </c>
      <c r="N181" s="29" t="e">
        <f t="shared" ref="N181" si="675">IF(N180&gt;$G$8,"",IF(M181=EOMONTH(DATE($C178,$D178,1),0),"",IF(M181="","",M181+1)))</f>
        <v>#VALUE!</v>
      </c>
      <c r="O181" s="29" t="e">
        <f t="shared" ref="O181" si="676">IF(O180&gt;$G$8,"",IF(N181=EOMONTH(DATE($C178,$D178,1),0),"",IF(N181="","",N181+1)))</f>
        <v>#VALUE!</v>
      </c>
      <c r="P181" s="29" t="e">
        <f t="shared" ref="P181" si="677">IF(P180&gt;$G$8,"",IF(O181=EOMONTH(DATE($C178,$D178,1),0),"",IF(O181="","",O181+1)))</f>
        <v>#VALUE!</v>
      </c>
      <c r="Q181" s="29" t="e">
        <f t="shared" ref="Q181" si="678">IF(Q180&gt;$G$8,"",IF(P181=EOMONTH(DATE($C178,$D178,1),0),"",IF(P181="","",P181+1)))</f>
        <v>#VALUE!</v>
      </c>
      <c r="R181" s="29" t="e">
        <f t="shared" ref="R181" si="679">IF(R180&gt;$G$8,"",IF(Q181=EOMONTH(DATE($C178,$D178,1),0),"",IF(Q181="","",Q181+1)))</f>
        <v>#VALUE!</v>
      </c>
      <c r="S181" s="29" t="e">
        <f t="shared" ref="S181" si="680">IF(S180&gt;$G$8,"",IF(R181=EOMONTH(DATE($C178,$D178,1),0),"",IF(R181="","",R181+1)))</f>
        <v>#VALUE!</v>
      </c>
      <c r="T181" s="29" t="e">
        <f t="shared" ref="T181" si="681">IF(T180&gt;$G$8,"",IF(S181=EOMONTH(DATE($C178,$D178,1),0),"",IF(S181="","",S181+1)))</f>
        <v>#VALUE!</v>
      </c>
      <c r="U181" s="29" t="e">
        <f t="shared" ref="U181" si="682">IF(U180&gt;$G$8,"",IF(T181=EOMONTH(DATE($C178,$D178,1),0),"",IF(T181="","",T181+1)))</f>
        <v>#VALUE!</v>
      </c>
      <c r="V181" s="29" t="e">
        <f t="shared" ref="V181" si="683">IF(V180&gt;$G$8,"",IF(U181=EOMONTH(DATE($C178,$D178,1),0),"",IF(U181="","",U181+1)))</f>
        <v>#VALUE!</v>
      </c>
      <c r="W181" s="29" t="e">
        <f t="shared" ref="W181" si="684">IF(W180&gt;$G$8,"",IF(V181=EOMONTH(DATE($C178,$D178,1),0),"",IF(V181="","",V181+1)))</f>
        <v>#VALUE!</v>
      </c>
      <c r="X181" s="29" t="e">
        <f t="shared" ref="X181" si="685">IF(X180&gt;$G$8,"",IF(W181=EOMONTH(DATE($C178,$D178,1),0),"",IF(W181="","",W181+1)))</f>
        <v>#VALUE!</v>
      </c>
      <c r="Y181" s="29" t="e">
        <f t="shared" ref="Y181" si="686">IF(Y180&gt;$G$8,"",IF(X181=EOMONTH(DATE($C178,$D178,1),0),"",IF(X181="","",X181+1)))</f>
        <v>#VALUE!</v>
      </c>
      <c r="Z181" s="29" t="e">
        <f t="shared" ref="Z181" si="687">IF(Z180&gt;$G$8,"",IF(Y181=EOMONTH(DATE($C178,$D178,1),0),"",IF(Y181="","",Y181+1)))</f>
        <v>#VALUE!</v>
      </c>
      <c r="AA181" s="29" t="e">
        <f t="shared" ref="AA181" si="688">IF(AA180&gt;$G$8,"",IF(Z181=EOMONTH(DATE($C178,$D178,1),0),"",IF(Z181="","",Z181+1)))</f>
        <v>#VALUE!</v>
      </c>
      <c r="AB181" s="29" t="e">
        <f t="shared" ref="AB181" si="689">IF(AB180&gt;$G$8,"",IF(AA181=EOMONTH(DATE($C178,$D178,1),0),"",IF(AA181="","",AA181+1)))</f>
        <v>#VALUE!</v>
      </c>
      <c r="AC181" s="29" t="e">
        <f t="shared" ref="AC181" si="690">IF(AC180&gt;$G$8,"",IF(AB181=EOMONTH(DATE($C178,$D178,1),0),"",IF(AB181="","",AB181+1)))</f>
        <v>#VALUE!</v>
      </c>
      <c r="AD181" s="29" t="e">
        <f t="shared" ref="AD181" si="691">IF(AD180&gt;$G$8,"",IF(AC181=EOMONTH(DATE($C178,$D178,1),0),"",IF(AC181="","",AC181+1)))</f>
        <v>#VALUE!</v>
      </c>
      <c r="AE181" s="29" t="e">
        <f t="shared" ref="AE181" si="692">IF(AE180&gt;$G$8,"",IF(AD181=EOMONTH(DATE($C178,$D178,1),0),"",IF(AD181="","",AD181+1)))</f>
        <v>#VALUE!</v>
      </c>
      <c r="AF181" s="29" t="e">
        <f t="shared" ref="AF181" si="693">IF(AF180&gt;$G$8,"",IF(AE181=EOMONTH(DATE($C178,$D178,1),0),"",IF(AE181="","",AE181+1)))</f>
        <v>#VALUE!</v>
      </c>
      <c r="AG181" s="29" t="e">
        <f t="shared" ref="AG181" si="694">IF(AG180&gt;$G$8,"",IF(AF181=EOMONTH(DATE($C178,$D178,1),0),"",IF(AF181="","",AF181+1)))</f>
        <v>#VALUE!</v>
      </c>
      <c r="AH181" s="30" t="s">
        <v>21</v>
      </c>
      <c r="AI181" s="31">
        <f>+COUNTIFS(C182:AG182,"土",C186:AG186,"")+COUNTIFS(C182:AG182,"日",C186:AG186,"")</f>
        <v>0</v>
      </c>
    </row>
    <row r="182" spans="2:36" x14ac:dyDescent="0.15">
      <c r="B182" s="32" t="s">
        <v>5</v>
      </c>
      <c r="C182" s="33" t="str">
        <f>IFERROR(TEXT(WEEKDAY(+C181),"aaa"),"")</f>
        <v/>
      </c>
      <c r="D182" s="33" t="str">
        <f t="shared" ref="D182:AG182" si="695">IFERROR(TEXT(WEEKDAY(+D181),"aaa"),"")</f>
        <v/>
      </c>
      <c r="E182" s="33" t="str">
        <f t="shared" si="695"/>
        <v/>
      </c>
      <c r="F182" s="33" t="str">
        <f t="shared" si="695"/>
        <v/>
      </c>
      <c r="G182" s="33" t="str">
        <f t="shared" si="695"/>
        <v/>
      </c>
      <c r="H182" s="33" t="str">
        <f t="shared" si="695"/>
        <v/>
      </c>
      <c r="I182" s="33" t="str">
        <f t="shared" si="695"/>
        <v/>
      </c>
      <c r="J182" s="33" t="str">
        <f t="shared" si="695"/>
        <v/>
      </c>
      <c r="K182" s="33" t="str">
        <f t="shared" si="695"/>
        <v/>
      </c>
      <c r="L182" s="33" t="str">
        <f t="shared" si="695"/>
        <v/>
      </c>
      <c r="M182" s="33" t="str">
        <f t="shared" si="695"/>
        <v/>
      </c>
      <c r="N182" s="33" t="str">
        <f t="shared" si="695"/>
        <v/>
      </c>
      <c r="O182" s="33" t="str">
        <f t="shared" si="695"/>
        <v/>
      </c>
      <c r="P182" s="33" t="str">
        <f t="shared" si="695"/>
        <v/>
      </c>
      <c r="Q182" s="33" t="str">
        <f t="shared" si="695"/>
        <v/>
      </c>
      <c r="R182" s="33" t="str">
        <f t="shared" si="695"/>
        <v/>
      </c>
      <c r="S182" s="33" t="str">
        <f t="shared" si="695"/>
        <v/>
      </c>
      <c r="T182" s="33" t="str">
        <f t="shared" si="695"/>
        <v/>
      </c>
      <c r="U182" s="33" t="str">
        <f t="shared" si="695"/>
        <v/>
      </c>
      <c r="V182" s="33" t="str">
        <f t="shared" si="695"/>
        <v/>
      </c>
      <c r="W182" s="33" t="str">
        <f t="shared" si="695"/>
        <v/>
      </c>
      <c r="X182" s="33" t="str">
        <f t="shared" si="695"/>
        <v/>
      </c>
      <c r="Y182" s="33" t="str">
        <f t="shared" si="695"/>
        <v/>
      </c>
      <c r="Z182" s="33" t="str">
        <f t="shared" si="695"/>
        <v/>
      </c>
      <c r="AA182" s="33" t="str">
        <f t="shared" si="695"/>
        <v/>
      </c>
      <c r="AB182" s="33" t="str">
        <f t="shared" si="695"/>
        <v/>
      </c>
      <c r="AC182" s="33" t="str">
        <f t="shared" si="695"/>
        <v/>
      </c>
      <c r="AD182" s="33" t="str">
        <f t="shared" si="695"/>
        <v/>
      </c>
      <c r="AE182" s="33" t="str">
        <f t="shared" si="695"/>
        <v/>
      </c>
      <c r="AF182" s="33" t="str">
        <f t="shared" si="695"/>
        <v/>
      </c>
      <c r="AG182" s="33" t="str">
        <f t="shared" si="695"/>
        <v/>
      </c>
      <c r="AH182" s="30" t="s">
        <v>16</v>
      </c>
      <c r="AI182" s="31">
        <f>+COUNTIF(C186:AG186,"夏休")+COUNTIF(C186:AG186,"冬休")+COUNTIF(C186:AG186,"中止")</f>
        <v>0</v>
      </c>
    </row>
    <row r="183" spans="2:36" ht="13.5" customHeight="1" x14ac:dyDescent="0.15">
      <c r="B183" s="104" t="s">
        <v>8</v>
      </c>
      <c r="C183" s="110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16"/>
      <c r="AE183" s="116"/>
      <c r="AF183" s="101"/>
      <c r="AG183" s="119"/>
      <c r="AH183" s="34" t="s">
        <v>2</v>
      </c>
      <c r="AI183" s="35">
        <f>COUNT(C181:AG181)-AI182</f>
        <v>0</v>
      </c>
    </row>
    <row r="184" spans="2:36" ht="13.5" customHeight="1" x14ac:dyDescent="0.15">
      <c r="B184" s="105"/>
      <c r="C184" s="111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17"/>
      <c r="AE184" s="117"/>
      <c r="AF184" s="102"/>
      <c r="AG184" s="120"/>
      <c r="AH184" s="34" t="s">
        <v>6</v>
      </c>
      <c r="AI184" s="36">
        <f>+COUNTIF(C187:AG187,"休")</f>
        <v>0</v>
      </c>
      <c r="AJ184" s="37" t="e">
        <f>IF(AI185&gt;0.285,"",IF(AI184&lt;AI181,"←計画日数が足りません",""))</f>
        <v>#DIV/0!</v>
      </c>
    </row>
    <row r="185" spans="2:36" ht="13.5" customHeight="1" x14ac:dyDescent="0.15">
      <c r="B185" s="106"/>
      <c r="C185" s="112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18"/>
      <c r="AE185" s="118"/>
      <c r="AF185" s="103"/>
      <c r="AG185" s="121"/>
      <c r="AH185" s="34" t="s">
        <v>9</v>
      </c>
      <c r="AI185" s="49" t="e">
        <f>+AI184/AI183</f>
        <v>#DIV/0!</v>
      </c>
    </row>
    <row r="186" spans="2:36" x14ac:dyDescent="0.15">
      <c r="B186" s="39" t="s">
        <v>15</v>
      </c>
      <c r="C186" s="5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3"/>
      <c r="AE186" s="3"/>
      <c r="AF186" s="2"/>
      <c r="AG186" s="4"/>
      <c r="AH186" s="34" t="s">
        <v>10</v>
      </c>
      <c r="AI186" s="36">
        <f>+COUNTIF(C188:AG188,"*休")</f>
        <v>0</v>
      </c>
    </row>
    <row r="187" spans="2:36" x14ac:dyDescent="0.15">
      <c r="B187" s="32" t="s">
        <v>0</v>
      </c>
      <c r="C187" s="5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54"/>
      <c r="AH187" s="40" t="s">
        <v>4</v>
      </c>
      <c r="AI187" s="50" t="e">
        <f>+AI186/AI183</f>
        <v>#DIV/0!</v>
      </c>
    </row>
    <row r="188" spans="2:36" x14ac:dyDescent="0.15">
      <c r="B188" s="42" t="s">
        <v>7</v>
      </c>
      <c r="C188" s="55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7"/>
      <c r="AH188" s="43" t="s">
        <v>18</v>
      </c>
      <c r="AI188" s="44" t="e">
        <f>_xlfn.IFS(AI187&gt;=0.285,"OK",AI181&lt;=AI186,"OK",AI181&gt;AI186,"NG")</f>
        <v>#DIV/0!</v>
      </c>
      <c r="AJ188" s="37" t="e">
        <f>IF(AI188="NG","←月単位未達成","←月単位達成")</f>
        <v>#DIV/0!</v>
      </c>
    </row>
    <row r="189" spans="2:36" hidden="1" x14ac:dyDescent="0.15">
      <c r="C189" s="53" t="str">
        <f>IF($C186="","通常",C186)</f>
        <v>通常</v>
      </c>
      <c r="D189" s="53" t="str">
        <f t="shared" ref="D189:AG189" si="696">IF(D186="","通常",D186)</f>
        <v>通常</v>
      </c>
      <c r="E189" s="53" t="str">
        <f t="shared" si="696"/>
        <v>通常</v>
      </c>
      <c r="F189" s="53" t="str">
        <f t="shared" si="696"/>
        <v>通常</v>
      </c>
      <c r="G189" s="53" t="str">
        <f t="shared" si="696"/>
        <v>通常</v>
      </c>
      <c r="H189" s="53" t="str">
        <f t="shared" si="696"/>
        <v>通常</v>
      </c>
      <c r="I189" s="53" t="str">
        <f t="shared" si="696"/>
        <v>通常</v>
      </c>
      <c r="J189" s="53" t="str">
        <f t="shared" si="696"/>
        <v>通常</v>
      </c>
      <c r="K189" s="53" t="str">
        <f t="shared" si="696"/>
        <v>通常</v>
      </c>
      <c r="L189" s="53" t="str">
        <f t="shared" si="696"/>
        <v>通常</v>
      </c>
      <c r="M189" s="53" t="str">
        <f t="shared" si="696"/>
        <v>通常</v>
      </c>
      <c r="N189" s="53" t="str">
        <f t="shared" si="696"/>
        <v>通常</v>
      </c>
      <c r="O189" s="53" t="str">
        <f t="shared" si="696"/>
        <v>通常</v>
      </c>
      <c r="P189" s="53" t="str">
        <f t="shared" si="696"/>
        <v>通常</v>
      </c>
      <c r="Q189" s="53" t="str">
        <f t="shared" si="696"/>
        <v>通常</v>
      </c>
      <c r="R189" s="53" t="str">
        <f t="shared" si="696"/>
        <v>通常</v>
      </c>
      <c r="S189" s="53" t="str">
        <f t="shared" si="696"/>
        <v>通常</v>
      </c>
      <c r="T189" s="53" t="str">
        <f t="shared" si="696"/>
        <v>通常</v>
      </c>
      <c r="U189" s="53" t="str">
        <f t="shared" si="696"/>
        <v>通常</v>
      </c>
      <c r="V189" s="53" t="str">
        <f t="shared" si="696"/>
        <v>通常</v>
      </c>
      <c r="W189" s="53" t="str">
        <f t="shared" si="696"/>
        <v>通常</v>
      </c>
      <c r="X189" s="53" t="str">
        <f t="shared" si="696"/>
        <v>通常</v>
      </c>
      <c r="Y189" s="53" t="str">
        <f t="shared" si="696"/>
        <v>通常</v>
      </c>
      <c r="Z189" s="53" t="str">
        <f t="shared" si="696"/>
        <v>通常</v>
      </c>
      <c r="AA189" s="53" t="str">
        <f t="shared" si="696"/>
        <v>通常</v>
      </c>
      <c r="AB189" s="53" t="str">
        <f t="shared" si="696"/>
        <v>通常</v>
      </c>
      <c r="AC189" s="53" t="str">
        <f t="shared" si="696"/>
        <v>通常</v>
      </c>
      <c r="AD189" s="53" t="str">
        <f t="shared" si="696"/>
        <v>通常</v>
      </c>
      <c r="AE189" s="53" t="str">
        <f t="shared" si="696"/>
        <v>通常</v>
      </c>
      <c r="AF189" s="53" t="str">
        <f t="shared" si="696"/>
        <v>通常</v>
      </c>
      <c r="AG189" s="53" t="str">
        <f t="shared" si="696"/>
        <v>通常</v>
      </c>
      <c r="AI189" s="52"/>
      <c r="AJ189" s="37"/>
    </row>
    <row r="190" spans="2:36" hidden="1" x14ac:dyDescent="0.15">
      <c r="C190" s="53" t="str">
        <f>IF(C186="","通常実績",C186)</f>
        <v>通常実績</v>
      </c>
      <c r="D190" s="53" t="str">
        <f t="shared" ref="D190:AG190" si="697">IF(D186="","通常実績",D186)</f>
        <v>通常実績</v>
      </c>
      <c r="E190" s="53" t="str">
        <f t="shared" si="697"/>
        <v>通常実績</v>
      </c>
      <c r="F190" s="53" t="str">
        <f t="shared" si="697"/>
        <v>通常実績</v>
      </c>
      <c r="G190" s="53" t="str">
        <f t="shared" si="697"/>
        <v>通常実績</v>
      </c>
      <c r="H190" s="53" t="str">
        <f t="shared" si="697"/>
        <v>通常実績</v>
      </c>
      <c r="I190" s="53" t="str">
        <f t="shared" si="697"/>
        <v>通常実績</v>
      </c>
      <c r="J190" s="53" t="str">
        <f t="shared" si="697"/>
        <v>通常実績</v>
      </c>
      <c r="K190" s="53" t="str">
        <f t="shared" si="697"/>
        <v>通常実績</v>
      </c>
      <c r="L190" s="53" t="str">
        <f t="shared" si="697"/>
        <v>通常実績</v>
      </c>
      <c r="M190" s="53" t="str">
        <f t="shared" si="697"/>
        <v>通常実績</v>
      </c>
      <c r="N190" s="53" t="str">
        <f t="shared" si="697"/>
        <v>通常実績</v>
      </c>
      <c r="O190" s="53" t="str">
        <f t="shared" si="697"/>
        <v>通常実績</v>
      </c>
      <c r="P190" s="53" t="str">
        <f t="shared" si="697"/>
        <v>通常実績</v>
      </c>
      <c r="Q190" s="53" t="str">
        <f t="shared" si="697"/>
        <v>通常実績</v>
      </c>
      <c r="R190" s="53" t="str">
        <f t="shared" si="697"/>
        <v>通常実績</v>
      </c>
      <c r="S190" s="53" t="str">
        <f t="shared" si="697"/>
        <v>通常実績</v>
      </c>
      <c r="T190" s="53" t="str">
        <f t="shared" si="697"/>
        <v>通常実績</v>
      </c>
      <c r="U190" s="53" t="str">
        <f t="shared" si="697"/>
        <v>通常実績</v>
      </c>
      <c r="V190" s="53" t="str">
        <f t="shared" si="697"/>
        <v>通常実績</v>
      </c>
      <c r="W190" s="53" t="str">
        <f t="shared" si="697"/>
        <v>通常実績</v>
      </c>
      <c r="X190" s="53" t="str">
        <f t="shared" si="697"/>
        <v>通常実績</v>
      </c>
      <c r="Y190" s="53" t="str">
        <f t="shared" si="697"/>
        <v>通常実績</v>
      </c>
      <c r="Z190" s="53" t="str">
        <f t="shared" si="697"/>
        <v>通常実績</v>
      </c>
      <c r="AA190" s="53" t="str">
        <f t="shared" si="697"/>
        <v>通常実績</v>
      </c>
      <c r="AB190" s="53" t="str">
        <f t="shared" si="697"/>
        <v>通常実績</v>
      </c>
      <c r="AC190" s="53" t="str">
        <f t="shared" si="697"/>
        <v>通常実績</v>
      </c>
      <c r="AD190" s="53" t="str">
        <f t="shared" si="697"/>
        <v>通常実績</v>
      </c>
      <c r="AE190" s="53" t="str">
        <f t="shared" si="697"/>
        <v>通常実績</v>
      </c>
      <c r="AF190" s="53" t="str">
        <f t="shared" si="697"/>
        <v>通常実績</v>
      </c>
      <c r="AG190" s="53" t="str">
        <f t="shared" si="697"/>
        <v>通常実績</v>
      </c>
      <c r="AI190" s="52"/>
      <c r="AJ190" s="37"/>
    </row>
    <row r="192" spans="2:36" hidden="1" x14ac:dyDescent="0.15">
      <c r="C192" s="7" t="e">
        <f>YEAR(C195)</f>
        <v>#VALUE!</v>
      </c>
      <c r="D192" s="7" t="e">
        <f>MONTH(C195)</f>
        <v>#VALUE!</v>
      </c>
    </row>
    <row r="193" spans="2:36" x14ac:dyDescent="0.15">
      <c r="B193" s="11" t="s">
        <v>19</v>
      </c>
      <c r="C193" s="98" t="e">
        <f>C195</f>
        <v>#VALUE!</v>
      </c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  <c r="U193" s="99"/>
      <c r="V193" s="99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100"/>
    </row>
    <row r="194" spans="2:36" hidden="1" x14ac:dyDescent="0.15">
      <c r="B194" s="45"/>
      <c r="C194" s="29" t="e">
        <f>DATE($C192,$D192,1)</f>
        <v>#VALUE!</v>
      </c>
      <c r="D194" s="29" t="e">
        <f>C194+1</f>
        <v>#VALUE!</v>
      </c>
      <c r="E194" s="29" t="e">
        <f t="shared" ref="E194" si="698">D194+1</f>
        <v>#VALUE!</v>
      </c>
      <c r="F194" s="29" t="e">
        <f t="shared" ref="F194" si="699">E194+1</f>
        <v>#VALUE!</v>
      </c>
      <c r="G194" s="29" t="e">
        <f t="shared" ref="G194" si="700">F194+1</f>
        <v>#VALUE!</v>
      </c>
      <c r="H194" s="29" t="e">
        <f t="shared" ref="H194" si="701">G194+1</f>
        <v>#VALUE!</v>
      </c>
      <c r="I194" s="29" t="e">
        <f t="shared" ref="I194" si="702">H194+1</f>
        <v>#VALUE!</v>
      </c>
      <c r="J194" s="29" t="e">
        <f t="shared" ref="J194" si="703">I194+1</f>
        <v>#VALUE!</v>
      </c>
      <c r="K194" s="29" t="e">
        <f t="shared" ref="K194" si="704">J194+1</f>
        <v>#VALUE!</v>
      </c>
      <c r="L194" s="29" t="e">
        <f t="shared" ref="L194" si="705">K194+1</f>
        <v>#VALUE!</v>
      </c>
      <c r="M194" s="29" t="e">
        <f t="shared" ref="M194" si="706">L194+1</f>
        <v>#VALUE!</v>
      </c>
      <c r="N194" s="29" t="e">
        <f t="shared" ref="N194" si="707">M194+1</f>
        <v>#VALUE!</v>
      </c>
      <c r="O194" s="29" t="e">
        <f t="shared" ref="O194" si="708">N194+1</f>
        <v>#VALUE!</v>
      </c>
      <c r="P194" s="29" t="e">
        <f t="shared" ref="P194" si="709">O194+1</f>
        <v>#VALUE!</v>
      </c>
      <c r="Q194" s="29" t="e">
        <f t="shared" ref="Q194" si="710">P194+1</f>
        <v>#VALUE!</v>
      </c>
      <c r="R194" s="29" t="e">
        <f t="shared" ref="R194" si="711">Q194+1</f>
        <v>#VALUE!</v>
      </c>
      <c r="S194" s="29" t="e">
        <f t="shared" ref="S194" si="712">R194+1</f>
        <v>#VALUE!</v>
      </c>
      <c r="T194" s="29" t="e">
        <f t="shared" ref="T194" si="713">S194+1</f>
        <v>#VALUE!</v>
      </c>
      <c r="U194" s="29" t="e">
        <f t="shared" ref="U194" si="714">T194+1</f>
        <v>#VALUE!</v>
      </c>
      <c r="V194" s="29" t="e">
        <f t="shared" ref="V194" si="715">U194+1</f>
        <v>#VALUE!</v>
      </c>
      <c r="W194" s="29" t="e">
        <f t="shared" ref="W194" si="716">V194+1</f>
        <v>#VALUE!</v>
      </c>
      <c r="X194" s="29" t="e">
        <f t="shared" ref="X194" si="717">W194+1</f>
        <v>#VALUE!</v>
      </c>
      <c r="Y194" s="29" t="e">
        <f t="shared" ref="Y194" si="718">X194+1</f>
        <v>#VALUE!</v>
      </c>
      <c r="Z194" s="29" t="e">
        <f t="shared" ref="Z194" si="719">Y194+1</f>
        <v>#VALUE!</v>
      </c>
      <c r="AA194" s="29" t="e">
        <f t="shared" ref="AA194" si="720">Z194+1</f>
        <v>#VALUE!</v>
      </c>
      <c r="AB194" s="29" t="e">
        <f t="shared" ref="AB194" si="721">AA194+1</f>
        <v>#VALUE!</v>
      </c>
      <c r="AC194" s="29" t="e">
        <f t="shared" ref="AC194" si="722">AB194+1</f>
        <v>#VALUE!</v>
      </c>
      <c r="AD194" s="29" t="e">
        <f t="shared" ref="AD194" si="723">AC194+1</f>
        <v>#VALUE!</v>
      </c>
      <c r="AE194" s="29" t="e">
        <f t="shared" ref="AE194" si="724">AD194+1</f>
        <v>#VALUE!</v>
      </c>
      <c r="AF194" s="29" t="e">
        <f t="shared" ref="AF194" si="725">AE194+1</f>
        <v>#VALUE!</v>
      </c>
      <c r="AG194" s="29" t="e">
        <f t="shared" ref="AG194" si="726">AF194+1</f>
        <v>#VALUE!</v>
      </c>
      <c r="AH194" s="46"/>
      <c r="AI194" s="47"/>
    </row>
    <row r="195" spans="2:36" x14ac:dyDescent="0.15">
      <c r="B195" s="27" t="s">
        <v>20</v>
      </c>
      <c r="C195" s="48" t="e">
        <f>IF(EDATE(C180,1)&gt;$G$8,"",EDATE(C180,1))</f>
        <v>#VALUE!</v>
      </c>
      <c r="D195" s="29" t="e">
        <f>IF(D194&gt;$G$8,"",IF(C195=EOMONTH(DATE($C192,$D192,1),0),"",IF(C195="","",C195+1)))</f>
        <v>#VALUE!</v>
      </c>
      <c r="E195" s="29" t="e">
        <f t="shared" ref="E195" si="727">IF(E194&gt;$G$8,"",IF(D195=EOMONTH(DATE($C192,$D192,1),0),"",IF(D195="","",D195+1)))</f>
        <v>#VALUE!</v>
      </c>
      <c r="F195" s="29" t="e">
        <f t="shared" ref="F195" si="728">IF(F194&gt;$G$8,"",IF(E195=EOMONTH(DATE($C192,$D192,1),0),"",IF(E195="","",E195+1)))</f>
        <v>#VALUE!</v>
      </c>
      <c r="G195" s="29" t="e">
        <f t="shared" ref="G195" si="729">IF(G194&gt;$G$8,"",IF(F195=EOMONTH(DATE($C192,$D192,1),0),"",IF(F195="","",F195+1)))</f>
        <v>#VALUE!</v>
      </c>
      <c r="H195" s="29" t="e">
        <f t="shared" ref="H195" si="730">IF(H194&gt;$G$8,"",IF(G195=EOMONTH(DATE($C192,$D192,1),0),"",IF(G195="","",G195+1)))</f>
        <v>#VALUE!</v>
      </c>
      <c r="I195" s="29" t="e">
        <f t="shared" ref="I195" si="731">IF(I194&gt;$G$8,"",IF(H195=EOMONTH(DATE($C192,$D192,1),0),"",IF(H195="","",H195+1)))</f>
        <v>#VALUE!</v>
      </c>
      <c r="J195" s="29" t="e">
        <f t="shared" ref="J195" si="732">IF(J194&gt;$G$8,"",IF(I195=EOMONTH(DATE($C192,$D192,1),0),"",IF(I195="","",I195+1)))</f>
        <v>#VALUE!</v>
      </c>
      <c r="K195" s="29" t="e">
        <f t="shared" ref="K195" si="733">IF(K194&gt;$G$8,"",IF(J195=EOMONTH(DATE($C192,$D192,1),0),"",IF(J195="","",J195+1)))</f>
        <v>#VALUE!</v>
      </c>
      <c r="L195" s="29" t="e">
        <f t="shared" ref="L195" si="734">IF(L194&gt;$G$8,"",IF(K195=EOMONTH(DATE($C192,$D192,1),0),"",IF(K195="","",K195+1)))</f>
        <v>#VALUE!</v>
      </c>
      <c r="M195" s="29" t="e">
        <f t="shared" ref="M195" si="735">IF(M194&gt;$G$8,"",IF(L195=EOMONTH(DATE($C192,$D192,1),0),"",IF(L195="","",L195+1)))</f>
        <v>#VALUE!</v>
      </c>
      <c r="N195" s="29" t="e">
        <f t="shared" ref="N195" si="736">IF(N194&gt;$G$8,"",IF(M195=EOMONTH(DATE($C192,$D192,1),0),"",IF(M195="","",M195+1)))</f>
        <v>#VALUE!</v>
      </c>
      <c r="O195" s="29" t="e">
        <f t="shared" ref="O195" si="737">IF(O194&gt;$G$8,"",IF(N195=EOMONTH(DATE($C192,$D192,1),0),"",IF(N195="","",N195+1)))</f>
        <v>#VALUE!</v>
      </c>
      <c r="P195" s="29" t="e">
        <f t="shared" ref="P195" si="738">IF(P194&gt;$G$8,"",IF(O195=EOMONTH(DATE($C192,$D192,1),0),"",IF(O195="","",O195+1)))</f>
        <v>#VALUE!</v>
      </c>
      <c r="Q195" s="29" t="e">
        <f t="shared" ref="Q195" si="739">IF(Q194&gt;$G$8,"",IF(P195=EOMONTH(DATE($C192,$D192,1),0),"",IF(P195="","",P195+1)))</f>
        <v>#VALUE!</v>
      </c>
      <c r="R195" s="29" t="e">
        <f t="shared" ref="R195" si="740">IF(R194&gt;$G$8,"",IF(Q195=EOMONTH(DATE($C192,$D192,1),0),"",IF(Q195="","",Q195+1)))</f>
        <v>#VALUE!</v>
      </c>
      <c r="S195" s="29" t="e">
        <f t="shared" ref="S195" si="741">IF(S194&gt;$G$8,"",IF(R195=EOMONTH(DATE($C192,$D192,1),0),"",IF(R195="","",R195+1)))</f>
        <v>#VALUE!</v>
      </c>
      <c r="T195" s="29" t="e">
        <f t="shared" ref="T195" si="742">IF(T194&gt;$G$8,"",IF(S195=EOMONTH(DATE($C192,$D192,1),0),"",IF(S195="","",S195+1)))</f>
        <v>#VALUE!</v>
      </c>
      <c r="U195" s="29" t="e">
        <f t="shared" ref="U195" si="743">IF(U194&gt;$G$8,"",IF(T195=EOMONTH(DATE($C192,$D192,1),0),"",IF(T195="","",T195+1)))</f>
        <v>#VALUE!</v>
      </c>
      <c r="V195" s="29" t="e">
        <f t="shared" ref="V195" si="744">IF(V194&gt;$G$8,"",IF(U195=EOMONTH(DATE($C192,$D192,1),0),"",IF(U195="","",U195+1)))</f>
        <v>#VALUE!</v>
      </c>
      <c r="W195" s="29" t="e">
        <f t="shared" ref="W195" si="745">IF(W194&gt;$G$8,"",IF(V195=EOMONTH(DATE($C192,$D192,1),0),"",IF(V195="","",V195+1)))</f>
        <v>#VALUE!</v>
      </c>
      <c r="X195" s="29" t="e">
        <f t="shared" ref="X195" si="746">IF(X194&gt;$G$8,"",IF(W195=EOMONTH(DATE($C192,$D192,1),0),"",IF(W195="","",W195+1)))</f>
        <v>#VALUE!</v>
      </c>
      <c r="Y195" s="29" t="e">
        <f t="shared" ref="Y195" si="747">IF(Y194&gt;$G$8,"",IF(X195=EOMONTH(DATE($C192,$D192,1),0),"",IF(X195="","",X195+1)))</f>
        <v>#VALUE!</v>
      </c>
      <c r="Z195" s="29" t="e">
        <f t="shared" ref="Z195" si="748">IF(Z194&gt;$G$8,"",IF(Y195=EOMONTH(DATE($C192,$D192,1),0),"",IF(Y195="","",Y195+1)))</f>
        <v>#VALUE!</v>
      </c>
      <c r="AA195" s="29" t="e">
        <f t="shared" ref="AA195" si="749">IF(AA194&gt;$G$8,"",IF(Z195=EOMONTH(DATE($C192,$D192,1),0),"",IF(Z195="","",Z195+1)))</f>
        <v>#VALUE!</v>
      </c>
      <c r="AB195" s="29" t="e">
        <f t="shared" ref="AB195" si="750">IF(AB194&gt;$G$8,"",IF(AA195=EOMONTH(DATE($C192,$D192,1),0),"",IF(AA195="","",AA195+1)))</f>
        <v>#VALUE!</v>
      </c>
      <c r="AC195" s="29" t="e">
        <f t="shared" ref="AC195" si="751">IF(AC194&gt;$G$8,"",IF(AB195=EOMONTH(DATE($C192,$D192,1),0),"",IF(AB195="","",AB195+1)))</f>
        <v>#VALUE!</v>
      </c>
      <c r="AD195" s="29" t="e">
        <f t="shared" ref="AD195" si="752">IF(AD194&gt;$G$8,"",IF(AC195=EOMONTH(DATE($C192,$D192,1),0),"",IF(AC195="","",AC195+1)))</f>
        <v>#VALUE!</v>
      </c>
      <c r="AE195" s="29" t="e">
        <f t="shared" ref="AE195" si="753">IF(AE194&gt;$G$8,"",IF(AD195=EOMONTH(DATE($C192,$D192,1),0),"",IF(AD195="","",AD195+1)))</f>
        <v>#VALUE!</v>
      </c>
      <c r="AF195" s="29" t="e">
        <f t="shared" ref="AF195" si="754">IF(AF194&gt;$G$8,"",IF(AE195=EOMONTH(DATE($C192,$D192,1),0),"",IF(AE195="","",AE195+1)))</f>
        <v>#VALUE!</v>
      </c>
      <c r="AG195" s="29" t="e">
        <f t="shared" ref="AG195" si="755">IF(AG194&gt;$G$8,"",IF(AF195=EOMONTH(DATE($C192,$D192,1),0),"",IF(AF195="","",AF195+1)))</f>
        <v>#VALUE!</v>
      </c>
      <c r="AH195" s="30" t="s">
        <v>21</v>
      </c>
      <c r="AI195" s="31">
        <f>+COUNTIFS(C196:AG196,"土",C200:AG200,"")+COUNTIFS(C196:AG196,"日",C200:AG200,"")</f>
        <v>0</v>
      </c>
    </row>
    <row r="196" spans="2:36" x14ac:dyDescent="0.15">
      <c r="B196" s="32" t="s">
        <v>5</v>
      </c>
      <c r="C196" s="33" t="str">
        <f>IFERROR(TEXT(WEEKDAY(+C195),"aaa"),"")</f>
        <v/>
      </c>
      <c r="D196" s="33" t="str">
        <f t="shared" ref="D196:AG196" si="756">IFERROR(TEXT(WEEKDAY(+D195),"aaa"),"")</f>
        <v/>
      </c>
      <c r="E196" s="33" t="str">
        <f t="shared" si="756"/>
        <v/>
      </c>
      <c r="F196" s="33" t="str">
        <f t="shared" si="756"/>
        <v/>
      </c>
      <c r="G196" s="33" t="str">
        <f t="shared" si="756"/>
        <v/>
      </c>
      <c r="H196" s="33" t="str">
        <f t="shared" si="756"/>
        <v/>
      </c>
      <c r="I196" s="33" t="str">
        <f t="shared" si="756"/>
        <v/>
      </c>
      <c r="J196" s="33" t="str">
        <f t="shared" si="756"/>
        <v/>
      </c>
      <c r="K196" s="33" t="str">
        <f t="shared" si="756"/>
        <v/>
      </c>
      <c r="L196" s="33" t="str">
        <f t="shared" si="756"/>
        <v/>
      </c>
      <c r="M196" s="33" t="str">
        <f t="shared" si="756"/>
        <v/>
      </c>
      <c r="N196" s="33" t="str">
        <f t="shared" si="756"/>
        <v/>
      </c>
      <c r="O196" s="33" t="str">
        <f t="shared" si="756"/>
        <v/>
      </c>
      <c r="P196" s="33" t="str">
        <f t="shared" si="756"/>
        <v/>
      </c>
      <c r="Q196" s="33" t="str">
        <f t="shared" si="756"/>
        <v/>
      </c>
      <c r="R196" s="33" t="str">
        <f t="shared" si="756"/>
        <v/>
      </c>
      <c r="S196" s="33" t="str">
        <f t="shared" si="756"/>
        <v/>
      </c>
      <c r="T196" s="33" t="str">
        <f t="shared" si="756"/>
        <v/>
      </c>
      <c r="U196" s="33" t="str">
        <f t="shared" si="756"/>
        <v/>
      </c>
      <c r="V196" s="33" t="str">
        <f t="shared" si="756"/>
        <v/>
      </c>
      <c r="W196" s="33" t="str">
        <f t="shared" si="756"/>
        <v/>
      </c>
      <c r="X196" s="33" t="str">
        <f t="shared" si="756"/>
        <v/>
      </c>
      <c r="Y196" s="33" t="str">
        <f t="shared" si="756"/>
        <v/>
      </c>
      <c r="Z196" s="33" t="str">
        <f t="shared" si="756"/>
        <v/>
      </c>
      <c r="AA196" s="33" t="str">
        <f t="shared" si="756"/>
        <v/>
      </c>
      <c r="AB196" s="33" t="str">
        <f t="shared" si="756"/>
        <v/>
      </c>
      <c r="AC196" s="33" t="str">
        <f t="shared" si="756"/>
        <v/>
      </c>
      <c r="AD196" s="33" t="str">
        <f t="shared" si="756"/>
        <v/>
      </c>
      <c r="AE196" s="33" t="str">
        <f t="shared" si="756"/>
        <v/>
      </c>
      <c r="AF196" s="33" t="str">
        <f t="shared" si="756"/>
        <v/>
      </c>
      <c r="AG196" s="33" t="str">
        <f t="shared" si="756"/>
        <v/>
      </c>
      <c r="AH196" s="30" t="s">
        <v>16</v>
      </c>
      <c r="AI196" s="31">
        <f>+COUNTIF(C200:AG200,"夏休")+COUNTIF(C200:AG200,"冬休")+COUNTIF(C200:AG200,"中止")</f>
        <v>0</v>
      </c>
    </row>
    <row r="197" spans="2:36" ht="13.5" customHeight="1" x14ac:dyDescent="0.15">
      <c r="B197" s="104" t="s">
        <v>8</v>
      </c>
      <c r="C197" s="110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01"/>
      <c r="AD197" s="116"/>
      <c r="AE197" s="116"/>
      <c r="AF197" s="101"/>
      <c r="AG197" s="119"/>
      <c r="AH197" s="34" t="s">
        <v>2</v>
      </c>
      <c r="AI197" s="35">
        <f>COUNT(C195:AG195)-AI196</f>
        <v>0</v>
      </c>
    </row>
    <row r="198" spans="2:36" ht="13.5" customHeight="1" x14ac:dyDescent="0.15">
      <c r="B198" s="105"/>
      <c r="C198" s="111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17"/>
      <c r="AE198" s="117"/>
      <c r="AF198" s="102"/>
      <c r="AG198" s="120"/>
      <c r="AH198" s="34" t="s">
        <v>6</v>
      </c>
      <c r="AI198" s="36">
        <f>+COUNTIF(C201:AG201,"休")</f>
        <v>0</v>
      </c>
      <c r="AJ198" s="37" t="e">
        <f>IF(AI199&gt;0.285,"",IF(AI198&lt;AI195,"←計画日数が足りません",""))</f>
        <v>#DIV/0!</v>
      </c>
    </row>
    <row r="199" spans="2:36" ht="13.5" customHeight="1" x14ac:dyDescent="0.15">
      <c r="B199" s="106"/>
      <c r="C199" s="112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18"/>
      <c r="AE199" s="118"/>
      <c r="AF199" s="103"/>
      <c r="AG199" s="121"/>
      <c r="AH199" s="34" t="s">
        <v>9</v>
      </c>
      <c r="AI199" s="49" t="e">
        <f>+AI198/AI197</f>
        <v>#DIV/0!</v>
      </c>
    </row>
    <row r="200" spans="2:36" x14ac:dyDescent="0.15">
      <c r="B200" s="39" t="s">
        <v>15</v>
      </c>
      <c r="C200" s="5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3"/>
      <c r="AE200" s="3"/>
      <c r="AF200" s="2"/>
      <c r="AG200" s="4"/>
      <c r="AH200" s="34" t="s">
        <v>10</v>
      </c>
      <c r="AI200" s="36">
        <f>+COUNTIF(C202:AG202,"*休")</f>
        <v>0</v>
      </c>
    </row>
    <row r="201" spans="2:36" x14ac:dyDescent="0.15">
      <c r="B201" s="32" t="s">
        <v>0</v>
      </c>
      <c r="C201" s="5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54"/>
      <c r="AH201" s="40" t="s">
        <v>4</v>
      </c>
      <c r="AI201" s="50" t="e">
        <f>+AI200/AI197</f>
        <v>#DIV/0!</v>
      </c>
    </row>
    <row r="202" spans="2:36" x14ac:dyDescent="0.15">
      <c r="B202" s="42" t="s">
        <v>7</v>
      </c>
      <c r="C202" s="55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7"/>
      <c r="AH202" s="43" t="s">
        <v>18</v>
      </c>
      <c r="AI202" s="44" t="e">
        <f>_xlfn.IFS(AI201&gt;=0.285,"OK",AI195&lt;=AI200,"OK",AI195&gt;AI200,"NG")</f>
        <v>#DIV/0!</v>
      </c>
      <c r="AJ202" s="37" t="e">
        <f>IF(AI202="NG","←月単位未達成","←月単位達成")</f>
        <v>#DIV/0!</v>
      </c>
    </row>
    <row r="203" spans="2:36" hidden="1" x14ac:dyDescent="0.15">
      <c r="C203" s="53" t="str">
        <f>IF($C200="","通常",C200)</f>
        <v>通常</v>
      </c>
      <c r="D203" s="53" t="str">
        <f t="shared" ref="D203:AG203" si="757">IF(D200="","通常",D200)</f>
        <v>通常</v>
      </c>
      <c r="E203" s="53" t="str">
        <f t="shared" si="757"/>
        <v>通常</v>
      </c>
      <c r="F203" s="53" t="str">
        <f t="shared" si="757"/>
        <v>通常</v>
      </c>
      <c r="G203" s="53" t="str">
        <f t="shared" si="757"/>
        <v>通常</v>
      </c>
      <c r="H203" s="53" t="str">
        <f t="shared" si="757"/>
        <v>通常</v>
      </c>
      <c r="I203" s="53" t="str">
        <f t="shared" si="757"/>
        <v>通常</v>
      </c>
      <c r="J203" s="53" t="str">
        <f t="shared" si="757"/>
        <v>通常</v>
      </c>
      <c r="K203" s="53" t="str">
        <f t="shared" si="757"/>
        <v>通常</v>
      </c>
      <c r="L203" s="53" t="str">
        <f t="shared" si="757"/>
        <v>通常</v>
      </c>
      <c r="M203" s="53" t="str">
        <f t="shared" si="757"/>
        <v>通常</v>
      </c>
      <c r="N203" s="53" t="str">
        <f t="shared" si="757"/>
        <v>通常</v>
      </c>
      <c r="O203" s="53" t="str">
        <f t="shared" si="757"/>
        <v>通常</v>
      </c>
      <c r="P203" s="53" t="str">
        <f t="shared" si="757"/>
        <v>通常</v>
      </c>
      <c r="Q203" s="53" t="str">
        <f t="shared" si="757"/>
        <v>通常</v>
      </c>
      <c r="R203" s="53" t="str">
        <f t="shared" si="757"/>
        <v>通常</v>
      </c>
      <c r="S203" s="53" t="str">
        <f t="shared" si="757"/>
        <v>通常</v>
      </c>
      <c r="T203" s="53" t="str">
        <f t="shared" si="757"/>
        <v>通常</v>
      </c>
      <c r="U203" s="53" t="str">
        <f t="shared" si="757"/>
        <v>通常</v>
      </c>
      <c r="V203" s="53" t="str">
        <f t="shared" si="757"/>
        <v>通常</v>
      </c>
      <c r="W203" s="53" t="str">
        <f t="shared" si="757"/>
        <v>通常</v>
      </c>
      <c r="X203" s="53" t="str">
        <f t="shared" si="757"/>
        <v>通常</v>
      </c>
      <c r="Y203" s="53" t="str">
        <f t="shared" si="757"/>
        <v>通常</v>
      </c>
      <c r="Z203" s="53" t="str">
        <f t="shared" si="757"/>
        <v>通常</v>
      </c>
      <c r="AA203" s="53" t="str">
        <f t="shared" si="757"/>
        <v>通常</v>
      </c>
      <c r="AB203" s="53" t="str">
        <f t="shared" si="757"/>
        <v>通常</v>
      </c>
      <c r="AC203" s="53" t="str">
        <f t="shared" si="757"/>
        <v>通常</v>
      </c>
      <c r="AD203" s="53" t="str">
        <f t="shared" si="757"/>
        <v>通常</v>
      </c>
      <c r="AE203" s="53" t="str">
        <f t="shared" si="757"/>
        <v>通常</v>
      </c>
      <c r="AF203" s="53" t="str">
        <f t="shared" si="757"/>
        <v>通常</v>
      </c>
      <c r="AG203" s="53" t="str">
        <f t="shared" si="757"/>
        <v>通常</v>
      </c>
      <c r="AI203" s="52"/>
      <c r="AJ203" s="37"/>
    </row>
    <row r="204" spans="2:36" hidden="1" x14ac:dyDescent="0.15">
      <c r="C204" s="53" t="str">
        <f>IF(C200="","通常実績",C200)</f>
        <v>通常実績</v>
      </c>
      <c r="D204" s="53" t="str">
        <f t="shared" ref="D204:AG204" si="758">IF(D200="","通常実績",D200)</f>
        <v>通常実績</v>
      </c>
      <c r="E204" s="53" t="str">
        <f t="shared" si="758"/>
        <v>通常実績</v>
      </c>
      <c r="F204" s="53" t="str">
        <f t="shared" si="758"/>
        <v>通常実績</v>
      </c>
      <c r="G204" s="53" t="str">
        <f t="shared" si="758"/>
        <v>通常実績</v>
      </c>
      <c r="H204" s="53" t="str">
        <f t="shared" si="758"/>
        <v>通常実績</v>
      </c>
      <c r="I204" s="53" t="str">
        <f t="shared" si="758"/>
        <v>通常実績</v>
      </c>
      <c r="J204" s="53" t="str">
        <f t="shared" si="758"/>
        <v>通常実績</v>
      </c>
      <c r="K204" s="53" t="str">
        <f t="shared" si="758"/>
        <v>通常実績</v>
      </c>
      <c r="L204" s="53" t="str">
        <f t="shared" si="758"/>
        <v>通常実績</v>
      </c>
      <c r="M204" s="53" t="str">
        <f t="shared" si="758"/>
        <v>通常実績</v>
      </c>
      <c r="N204" s="53" t="str">
        <f t="shared" si="758"/>
        <v>通常実績</v>
      </c>
      <c r="O204" s="53" t="str">
        <f t="shared" si="758"/>
        <v>通常実績</v>
      </c>
      <c r="P204" s="53" t="str">
        <f t="shared" si="758"/>
        <v>通常実績</v>
      </c>
      <c r="Q204" s="53" t="str">
        <f t="shared" si="758"/>
        <v>通常実績</v>
      </c>
      <c r="R204" s="53" t="str">
        <f t="shared" si="758"/>
        <v>通常実績</v>
      </c>
      <c r="S204" s="53" t="str">
        <f t="shared" si="758"/>
        <v>通常実績</v>
      </c>
      <c r="T204" s="53" t="str">
        <f t="shared" si="758"/>
        <v>通常実績</v>
      </c>
      <c r="U204" s="53" t="str">
        <f t="shared" si="758"/>
        <v>通常実績</v>
      </c>
      <c r="V204" s="53" t="str">
        <f t="shared" si="758"/>
        <v>通常実績</v>
      </c>
      <c r="W204" s="53" t="str">
        <f t="shared" si="758"/>
        <v>通常実績</v>
      </c>
      <c r="X204" s="53" t="str">
        <f t="shared" si="758"/>
        <v>通常実績</v>
      </c>
      <c r="Y204" s="53" t="str">
        <f t="shared" si="758"/>
        <v>通常実績</v>
      </c>
      <c r="Z204" s="53" t="str">
        <f t="shared" si="758"/>
        <v>通常実績</v>
      </c>
      <c r="AA204" s="53" t="str">
        <f t="shared" si="758"/>
        <v>通常実績</v>
      </c>
      <c r="AB204" s="53" t="str">
        <f t="shared" si="758"/>
        <v>通常実績</v>
      </c>
      <c r="AC204" s="53" t="str">
        <f t="shared" si="758"/>
        <v>通常実績</v>
      </c>
      <c r="AD204" s="53" t="str">
        <f t="shared" si="758"/>
        <v>通常実績</v>
      </c>
      <c r="AE204" s="53" t="str">
        <f t="shared" si="758"/>
        <v>通常実績</v>
      </c>
      <c r="AF204" s="53" t="str">
        <f t="shared" si="758"/>
        <v>通常実績</v>
      </c>
      <c r="AG204" s="53" t="str">
        <f t="shared" si="758"/>
        <v>通常実績</v>
      </c>
      <c r="AI204" s="52"/>
      <c r="AJ204" s="37"/>
    </row>
    <row r="206" spans="2:36" hidden="1" x14ac:dyDescent="0.15">
      <c r="C206" s="7" t="e">
        <f>YEAR(C209)</f>
        <v>#VALUE!</v>
      </c>
      <c r="D206" s="7" t="e">
        <f>MONTH(C209)</f>
        <v>#VALUE!</v>
      </c>
    </row>
    <row r="207" spans="2:36" x14ac:dyDescent="0.15">
      <c r="B207" s="11" t="s">
        <v>19</v>
      </c>
      <c r="C207" s="98" t="e">
        <f>C209</f>
        <v>#VALUE!</v>
      </c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  <c r="T207" s="99"/>
      <c r="U207" s="99"/>
      <c r="V207" s="99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100"/>
    </row>
    <row r="208" spans="2:36" hidden="1" x14ac:dyDescent="0.15">
      <c r="B208" s="45"/>
      <c r="C208" s="29" t="e">
        <f>DATE($C206,$D206,1)</f>
        <v>#VALUE!</v>
      </c>
      <c r="D208" s="29" t="e">
        <f>C208+1</f>
        <v>#VALUE!</v>
      </c>
      <c r="E208" s="29" t="e">
        <f t="shared" ref="E208" si="759">D208+1</f>
        <v>#VALUE!</v>
      </c>
      <c r="F208" s="29" t="e">
        <f t="shared" ref="F208" si="760">E208+1</f>
        <v>#VALUE!</v>
      </c>
      <c r="G208" s="29" t="e">
        <f t="shared" ref="G208" si="761">F208+1</f>
        <v>#VALUE!</v>
      </c>
      <c r="H208" s="29" t="e">
        <f t="shared" ref="H208" si="762">G208+1</f>
        <v>#VALUE!</v>
      </c>
      <c r="I208" s="29" t="e">
        <f t="shared" ref="I208" si="763">H208+1</f>
        <v>#VALUE!</v>
      </c>
      <c r="J208" s="29" t="e">
        <f t="shared" ref="J208" si="764">I208+1</f>
        <v>#VALUE!</v>
      </c>
      <c r="K208" s="29" t="e">
        <f t="shared" ref="K208" si="765">J208+1</f>
        <v>#VALUE!</v>
      </c>
      <c r="L208" s="29" t="e">
        <f t="shared" ref="L208" si="766">K208+1</f>
        <v>#VALUE!</v>
      </c>
      <c r="M208" s="29" t="e">
        <f t="shared" ref="M208" si="767">L208+1</f>
        <v>#VALUE!</v>
      </c>
      <c r="N208" s="29" t="e">
        <f t="shared" ref="N208" si="768">M208+1</f>
        <v>#VALUE!</v>
      </c>
      <c r="O208" s="29" t="e">
        <f t="shared" ref="O208" si="769">N208+1</f>
        <v>#VALUE!</v>
      </c>
      <c r="P208" s="29" t="e">
        <f t="shared" ref="P208" si="770">O208+1</f>
        <v>#VALUE!</v>
      </c>
      <c r="Q208" s="29" t="e">
        <f t="shared" ref="Q208" si="771">P208+1</f>
        <v>#VALUE!</v>
      </c>
      <c r="R208" s="29" t="e">
        <f t="shared" ref="R208" si="772">Q208+1</f>
        <v>#VALUE!</v>
      </c>
      <c r="S208" s="29" t="e">
        <f t="shared" ref="S208" si="773">R208+1</f>
        <v>#VALUE!</v>
      </c>
      <c r="T208" s="29" t="e">
        <f t="shared" ref="T208" si="774">S208+1</f>
        <v>#VALUE!</v>
      </c>
      <c r="U208" s="29" t="e">
        <f t="shared" ref="U208" si="775">T208+1</f>
        <v>#VALUE!</v>
      </c>
      <c r="V208" s="29" t="e">
        <f t="shared" ref="V208" si="776">U208+1</f>
        <v>#VALUE!</v>
      </c>
      <c r="W208" s="29" t="e">
        <f t="shared" ref="W208" si="777">V208+1</f>
        <v>#VALUE!</v>
      </c>
      <c r="X208" s="29" t="e">
        <f t="shared" ref="X208" si="778">W208+1</f>
        <v>#VALUE!</v>
      </c>
      <c r="Y208" s="29" t="e">
        <f t="shared" ref="Y208" si="779">X208+1</f>
        <v>#VALUE!</v>
      </c>
      <c r="Z208" s="29" t="e">
        <f t="shared" ref="Z208" si="780">Y208+1</f>
        <v>#VALUE!</v>
      </c>
      <c r="AA208" s="29" t="e">
        <f t="shared" ref="AA208" si="781">Z208+1</f>
        <v>#VALUE!</v>
      </c>
      <c r="AB208" s="29" t="e">
        <f t="shared" ref="AB208" si="782">AA208+1</f>
        <v>#VALUE!</v>
      </c>
      <c r="AC208" s="29" t="e">
        <f t="shared" ref="AC208" si="783">AB208+1</f>
        <v>#VALUE!</v>
      </c>
      <c r="AD208" s="29" t="e">
        <f t="shared" ref="AD208" si="784">AC208+1</f>
        <v>#VALUE!</v>
      </c>
      <c r="AE208" s="29" t="e">
        <f t="shared" ref="AE208" si="785">AD208+1</f>
        <v>#VALUE!</v>
      </c>
      <c r="AF208" s="29" t="e">
        <f t="shared" ref="AF208" si="786">AE208+1</f>
        <v>#VALUE!</v>
      </c>
      <c r="AG208" s="29" t="e">
        <f t="shared" ref="AG208" si="787">AF208+1</f>
        <v>#VALUE!</v>
      </c>
      <c r="AH208" s="46"/>
      <c r="AI208" s="47"/>
    </row>
    <row r="209" spans="2:36" x14ac:dyDescent="0.15">
      <c r="B209" s="27" t="s">
        <v>20</v>
      </c>
      <c r="C209" s="48" t="e">
        <f>IF(EDATE(C194,1)&gt;$G$8,"",EDATE(C194,1))</f>
        <v>#VALUE!</v>
      </c>
      <c r="D209" s="29" t="e">
        <f>IF(D208&gt;$G$8,"",IF(C209=EOMONTH(DATE($C206,$D206,1),0),"",IF(C209="","",C209+1)))</f>
        <v>#VALUE!</v>
      </c>
      <c r="E209" s="29" t="e">
        <f t="shared" ref="E209" si="788">IF(E208&gt;$G$8,"",IF(D209=EOMONTH(DATE($C206,$D206,1),0),"",IF(D209="","",D209+1)))</f>
        <v>#VALUE!</v>
      </c>
      <c r="F209" s="29" t="e">
        <f t="shared" ref="F209" si="789">IF(F208&gt;$G$8,"",IF(E209=EOMONTH(DATE($C206,$D206,1),0),"",IF(E209="","",E209+1)))</f>
        <v>#VALUE!</v>
      </c>
      <c r="G209" s="29" t="e">
        <f t="shared" ref="G209" si="790">IF(G208&gt;$G$8,"",IF(F209=EOMONTH(DATE($C206,$D206,1),0),"",IF(F209="","",F209+1)))</f>
        <v>#VALUE!</v>
      </c>
      <c r="H209" s="29" t="e">
        <f t="shared" ref="H209" si="791">IF(H208&gt;$G$8,"",IF(G209=EOMONTH(DATE($C206,$D206,1),0),"",IF(G209="","",G209+1)))</f>
        <v>#VALUE!</v>
      </c>
      <c r="I209" s="29" t="e">
        <f t="shared" ref="I209" si="792">IF(I208&gt;$G$8,"",IF(H209=EOMONTH(DATE($C206,$D206,1),0),"",IF(H209="","",H209+1)))</f>
        <v>#VALUE!</v>
      </c>
      <c r="J209" s="29" t="e">
        <f t="shared" ref="J209" si="793">IF(J208&gt;$G$8,"",IF(I209=EOMONTH(DATE($C206,$D206,1),0),"",IF(I209="","",I209+1)))</f>
        <v>#VALUE!</v>
      </c>
      <c r="K209" s="29" t="e">
        <f t="shared" ref="K209" si="794">IF(K208&gt;$G$8,"",IF(J209=EOMONTH(DATE($C206,$D206,1),0),"",IF(J209="","",J209+1)))</f>
        <v>#VALUE!</v>
      </c>
      <c r="L209" s="29" t="e">
        <f t="shared" ref="L209" si="795">IF(L208&gt;$G$8,"",IF(K209=EOMONTH(DATE($C206,$D206,1),0),"",IF(K209="","",K209+1)))</f>
        <v>#VALUE!</v>
      </c>
      <c r="M209" s="29" t="e">
        <f t="shared" ref="M209" si="796">IF(M208&gt;$G$8,"",IF(L209=EOMONTH(DATE($C206,$D206,1),0),"",IF(L209="","",L209+1)))</f>
        <v>#VALUE!</v>
      </c>
      <c r="N209" s="29" t="e">
        <f t="shared" ref="N209" si="797">IF(N208&gt;$G$8,"",IF(M209=EOMONTH(DATE($C206,$D206,1),0),"",IF(M209="","",M209+1)))</f>
        <v>#VALUE!</v>
      </c>
      <c r="O209" s="29" t="e">
        <f t="shared" ref="O209" si="798">IF(O208&gt;$G$8,"",IF(N209=EOMONTH(DATE($C206,$D206,1),0),"",IF(N209="","",N209+1)))</f>
        <v>#VALUE!</v>
      </c>
      <c r="P209" s="29" t="e">
        <f t="shared" ref="P209" si="799">IF(P208&gt;$G$8,"",IF(O209=EOMONTH(DATE($C206,$D206,1),0),"",IF(O209="","",O209+1)))</f>
        <v>#VALUE!</v>
      </c>
      <c r="Q209" s="29" t="e">
        <f t="shared" ref="Q209" si="800">IF(Q208&gt;$G$8,"",IF(P209=EOMONTH(DATE($C206,$D206,1),0),"",IF(P209="","",P209+1)))</f>
        <v>#VALUE!</v>
      </c>
      <c r="R209" s="29" t="e">
        <f t="shared" ref="R209" si="801">IF(R208&gt;$G$8,"",IF(Q209=EOMONTH(DATE($C206,$D206,1),0),"",IF(Q209="","",Q209+1)))</f>
        <v>#VALUE!</v>
      </c>
      <c r="S209" s="29" t="e">
        <f t="shared" ref="S209" si="802">IF(S208&gt;$G$8,"",IF(R209=EOMONTH(DATE($C206,$D206,1),0),"",IF(R209="","",R209+1)))</f>
        <v>#VALUE!</v>
      </c>
      <c r="T209" s="29" t="e">
        <f t="shared" ref="T209" si="803">IF(T208&gt;$G$8,"",IF(S209=EOMONTH(DATE($C206,$D206,1),0),"",IF(S209="","",S209+1)))</f>
        <v>#VALUE!</v>
      </c>
      <c r="U209" s="29" t="e">
        <f t="shared" ref="U209" si="804">IF(U208&gt;$G$8,"",IF(T209=EOMONTH(DATE($C206,$D206,1),0),"",IF(T209="","",T209+1)))</f>
        <v>#VALUE!</v>
      </c>
      <c r="V209" s="29" t="e">
        <f t="shared" ref="V209" si="805">IF(V208&gt;$G$8,"",IF(U209=EOMONTH(DATE($C206,$D206,1),0),"",IF(U209="","",U209+1)))</f>
        <v>#VALUE!</v>
      </c>
      <c r="W209" s="29" t="e">
        <f t="shared" ref="W209" si="806">IF(W208&gt;$G$8,"",IF(V209=EOMONTH(DATE($C206,$D206,1),0),"",IF(V209="","",V209+1)))</f>
        <v>#VALUE!</v>
      </c>
      <c r="X209" s="29" t="e">
        <f t="shared" ref="X209" si="807">IF(X208&gt;$G$8,"",IF(W209=EOMONTH(DATE($C206,$D206,1),0),"",IF(W209="","",W209+1)))</f>
        <v>#VALUE!</v>
      </c>
      <c r="Y209" s="29" t="e">
        <f t="shared" ref="Y209" si="808">IF(Y208&gt;$G$8,"",IF(X209=EOMONTH(DATE($C206,$D206,1),0),"",IF(X209="","",X209+1)))</f>
        <v>#VALUE!</v>
      </c>
      <c r="Z209" s="29" t="e">
        <f t="shared" ref="Z209" si="809">IF(Z208&gt;$G$8,"",IF(Y209=EOMONTH(DATE($C206,$D206,1),0),"",IF(Y209="","",Y209+1)))</f>
        <v>#VALUE!</v>
      </c>
      <c r="AA209" s="29" t="e">
        <f t="shared" ref="AA209" si="810">IF(AA208&gt;$G$8,"",IF(Z209=EOMONTH(DATE($C206,$D206,1),0),"",IF(Z209="","",Z209+1)))</f>
        <v>#VALUE!</v>
      </c>
      <c r="AB209" s="29" t="e">
        <f t="shared" ref="AB209" si="811">IF(AB208&gt;$G$8,"",IF(AA209=EOMONTH(DATE($C206,$D206,1),0),"",IF(AA209="","",AA209+1)))</f>
        <v>#VALUE!</v>
      </c>
      <c r="AC209" s="29" t="e">
        <f t="shared" ref="AC209" si="812">IF(AC208&gt;$G$8,"",IF(AB209=EOMONTH(DATE($C206,$D206,1),0),"",IF(AB209="","",AB209+1)))</f>
        <v>#VALUE!</v>
      </c>
      <c r="AD209" s="29" t="e">
        <f t="shared" ref="AD209" si="813">IF(AD208&gt;$G$8,"",IF(AC209=EOMONTH(DATE($C206,$D206,1),0),"",IF(AC209="","",AC209+1)))</f>
        <v>#VALUE!</v>
      </c>
      <c r="AE209" s="29" t="e">
        <f t="shared" ref="AE209" si="814">IF(AE208&gt;$G$8,"",IF(AD209=EOMONTH(DATE($C206,$D206,1),0),"",IF(AD209="","",AD209+1)))</f>
        <v>#VALUE!</v>
      </c>
      <c r="AF209" s="29" t="e">
        <f t="shared" ref="AF209" si="815">IF(AF208&gt;$G$8,"",IF(AE209=EOMONTH(DATE($C206,$D206,1),0),"",IF(AE209="","",AE209+1)))</f>
        <v>#VALUE!</v>
      </c>
      <c r="AG209" s="29" t="e">
        <f t="shared" ref="AG209" si="816">IF(AG208&gt;$G$8,"",IF(AF209=EOMONTH(DATE($C206,$D206,1),0),"",IF(AF209="","",AF209+1)))</f>
        <v>#VALUE!</v>
      </c>
      <c r="AH209" s="30" t="s">
        <v>21</v>
      </c>
      <c r="AI209" s="31">
        <f>+COUNTIFS(C210:AG210,"土",C214:AG214,"")+COUNTIFS(C210:AG210,"日",C214:AG214,"")</f>
        <v>0</v>
      </c>
    </row>
    <row r="210" spans="2:36" x14ac:dyDescent="0.15">
      <c r="B210" s="32" t="s">
        <v>5</v>
      </c>
      <c r="C210" s="33" t="str">
        <f>IFERROR(TEXT(WEEKDAY(+C209),"aaa"),"")</f>
        <v/>
      </c>
      <c r="D210" s="33" t="str">
        <f t="shared" ref="D210:AG210" si="817">IFERROR(TEXT(WEEKDAY(+D209),"aaa"),"")</f>
        <v/>
      </c>
      <c r="E210" s="33" t="str">
        <f t="shared" si="817"/>
        <v/>
      </c>
      <c r="F210" s="33" t="str">
        <f t="shared" si="817"/>
        <v/>
      </c>
      <c r="G210" s="33" t="str">
        <f t="shared" si="817"/>
        <v/>
      </c>
      <c r="H210" s="33" t="str">
        <f t="shared" si="817"/>
        <v/>
      </c>
      <c r="I210" s="33" t="str">
        <f t="shared" si="817"/>
        <v/>
      </c>
      <c r="J210" s="33" t="str">
        <f t="shared" si="817"/>
        <v/>
      </c>
      <c r="K210" s="33" t="str">
        <f t="shared" si="817"/>
        <v/>
      </c>
      <c r="L210" s="33" t="str">
        <f t="shared" si="817"/>
        <v/>
      </c>
      <c r="M210" s="33" t="str">
        <f t="shared" si="817"/>
        <v/>
      </c>
      <c r="N210" s="33" t="str">
        <f t="shared" si="817"/>
        <v/>
      </c>
      <c r="O210" s="33" t="str">
        <f t="shared" si="817"/>
        <v/>
      </c>
      <c r="P210" s="33" t="str">
        <f t="shared" si="817"/>
        <v/>
      </c>
      <c r="Q210" s="33" t="str">
        <f t="shared" si="817"/>
        <v/>
      </c>
      <c r="R210" s="33" t="str">
        <f t="shared" si="817"/>
        <v/>
      </c>
      <c r="S210" s="33" t="str">
        <f t="shared" si="817"/>
        <v/>
      </c>
      <c r="T210" s="33" t="str">
        <f t="shared" si="817"/>
        <v/>
      </c>
      <c r="U210" s="33" t="str">
        <f t="shared" si="817"/>
        <v/>
      </c>
      <c r="V210" s="33" t="str">
        <f t="shared" si="817"/>
        <v/>
      </c>
      <c r="W210" s="33" t="str">
        <f t="shared" si="817"/>
        <v/>
      </c>
      <c r="X210" s="33" t="str">
        <f t="shared" si="817"/>
        <v/>
      </c>
      <c r="Y210" s="33" t="str">
        <f t="shared" si="817"/>
        <v/>
      </c>
      <c r="Z210" s="33" t="str">
        <f t="shared" si="817"/>
        <v/>
      </c>
      <c r="AA210" s="33" t="str">
        <f t="shared" si="817"/>
        <v/>
      </c>
      <c r="AB210" s="33" t="str">
        <f t="shared" si="817"/>
        <v/>
      </c>
      <c r="AC210" s="33" t="str">
        <f t="shared" si="817"/>
        <v/>
      </c>
      <c r="AD210" s="33" t="str">
        <f t="shared" si="817"/>
        <v/>
      </c>
      <c r="AE210" s="33" t="str">
        <f t="shared" si="817"/>
        <v/>
      </c>
      <c r="AF210" s="33" t="str">
        <f t="shared" si="817"/>
        <v/>
      </c>
      <c r="AG210" s="33" t="str">
        <f t="shared" si="817"/>
        <v/>
      </c>
      <c r="AH210" s="30" t="s">
        <v>16</v>
      </c>
      <c r="AI210" s="31">
        <f>+COUNTIF(C214:AG214,"夏休")+COUNTIF(C214:AG214,"冬休")+COUNTIF(C214:AG214,"中止")</f>
        <v>0</v>
      </c>
    </row>
    <row r="211" spans="2:36" ht="13.5" customHeight="1" x14ac:dyDescent="0.15">
      <c r="B211" s="104" t="s">
        <v>8</v>
      </c>
      <c r="C211" s="110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16"/>
      <c r="AE211" s="116"/>
      <c r="AF211" s="101"/>
      <c r="AG211" s="119"/>
      <c r="AH211" s="34" t="s">
        <v>2</v>
      </c>
      <c r="AI211" s="35">
        <f>COUNT(C209:AG209)-AI210</f>
        <v>0</v>
      </c>
    </row>
    <row r="212" spans="2:36" ht="13.5" customHeight="1" x14ac:dyDescent="0.15">
      <c r="B212" s="105"/>
      <c r="C212" s="111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17"/>
      <c r="AE212" s="117"/>
      <c r="AF212" s="102"/>
      <c r="AG212" s="120"/>
      <c r="AH212" s="34" t="s">
        <v>6</v>
      </c>
      <c r="AI212" s="36">
        <f>+COUNTIF(C215:AG215,"休")</f>
        <v>0</v>
      </c>
      <c r="AJ212" s="37" t="e">
        <f>IF(AI213&gt;0.285,"",IF(AI212&lt;AI209,"←計画日数が足りません",""))</f>
        <v>#DIV/0!</v>
      </c>
    </row>
    <row r="213" spans="2:36" ht="13.5" customHeight="1" x14ac:dyDescent="0.15">
      <c r="B213" s="106"/>
      <c r="C213" s="112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18"/>
      <c r="AE213" s="118"/>
      <c r="AF213" s="103"/>
      <c r="AG213" s="121"/>
      <c r="AH213" s="34" t="s">
        <v>9</v>
      </c>
      <c r="AI213" s="49" t="e">
        <f>+AI212/AI211</f>
        <v>#DIV/0!</v>
      </c>
    </row>
    <row r="214" spans="2:36" x14ac:dyDescent="0.15">
      <c r="B214" s="39" t="s">
        <v>15</v>
      </c>
      <c r="C214" s="5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3"/>
      <c r="AE214" s="3"/>
      <c r="AF214" s="2"/>
      <c r="AG214" s="4"/>
      <c r="AH214" s="34" t="s">
        <v>10</v>
      </c>
      <c r="AI214" s="36">
        <f>+COUNTIF(C216:AG216,"*休")</f>
        <v>0</v>
      </c>
    </row>
    <row r="215" spans="2:36" x14ac:dyDescent="0.15">
      <c r="B215" s="32" t="s">
        <v>0</v>
      </c>
      <c r="C215" s="5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54"/>
      <c r="AH215" s="40" t="s">
        <v>4</v>
      </c>
      <c r="AI215" s="50" t="e">
        <f>+AI214/AI211</f>
        <v>#DIV/0!</v>
      </c>
    </row>
    <row r="216" spans="2:36" x14ac:dyDescent="0.15">
      <c r="B216" s="42" t="s">
        <v>7</v>
      </c>
      <c r="C216" s="55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7"/>
      <c r="AH216" s="43" t="s">
        <v>18</v>
      </c>
      <c r="AI216" s="44" t="e">
        <f>_xlfn.IFS(AI215&gt;=0.285,"OK",AI209&lt;=AI214,"OK",AI209&gt;AI214,"NG")</f>
        <v>#DIV/0!</v>
      </c>
      <c r="AJ216" s="37" t="e">
        <f>IF(AI216="NG","←月単位未達成","←月単位達成")</f>
        <v>#DIV/0!</v>
      </c>
    </row>
    <row r="217" spans="2:36" hidden="1" x14ac:dyDescent="0.15">
      <c r="C217" s="53" t="str">
        <f>IF($C214="","通常",C214)</f>
        <v>通常</v>
      </c>
      <c r="D217" s="53" t="str">
        <f t="shared" ref="D217:AG217" si="818">IF(D214="","通常",D214)</f>
        <v>通常</v>
      </c>
      <c r="E217" s="53" t="str">
        <f t="shared" si="818"/>
        <v>通常</v>
      </c>
      <c r="F217" s="53" t="str">
        <f t="shared" si="818"/>
        <v>通常</v>
      </c>
      <c r="G217" s="53" t="str">
        <f t="shared" si="818"/>
        <v>通常</v>
      </c>
      <c r="H217" s="53" t="str">
        <f t="shared" si="818"/>
        <v>通常</v>
      </c>
      <c r="I217" s="53" t="str">
        <f t="shared" si="818"/>
        <v>通常</v>
      </c>
      <c r="J217" s="53" t="str">
        <f t="shared" si="818"/>
        <v>通常</v>
      </c>
      <c r="K217" s="53" t="str">
        <f t="shared" si="818"/>
        <v>通常</v>
      </c>
      <c r="L217" s="53" t="str">
        <f t="shared" si="818"/>
        <v>通常</v>
      </c>
      <c r="M217" s="53" t="str">
        <f t="shared" si="818"/>
        <v>通常</v>
      </c>
      <c r="N217" s="53" t="str">
        <f t="shared" si="818"/>
        <v>通常</v>
      </c>
      <c r="O217" s="53" t="str">
        <f t="shared" si="818"/>
        <v>通常</v>
      </c>
      <c r="P217" s="53" t="str">
        <f t="shared" si="818"/>
        <v>通常</v>
      </c>
      <c r="Q217" s="53" t="str">
        <f t="shared" si="818"/>
        <v>通常</v>
      </c>
      <c r="R217" s="53" t="str">
        <f t="shared" si="818"/>
        <v>通常</v>
      </c>
      <c r="S217" s="53" t="str">
        <f t="shared" si="818"/>
        <v>通常</v>
      </c>
      <c r="T217" s="53" t="str">
        <f t="shared" si="818"/>
        <v>通常</v>
      </c>
      <c r="U217" s="53" t="str">
        <f t="shared" si="818"/>
        <v>通常</v>
      </c>
      <c r="V217" s="53" t="str">
        <f t="shared" si="818"/>
        <v>通常</v>
      </c>
      <c r="W217" s="53" t="str">
        <f t="shared" si="818"/>
        <v>通常</v>
      </c>
      <c r="X217" s="53" t="str">
        <f t="shared" si="818"/>
        <v>通常</v>
      </c>
      <c r="Y217" s="53" t="str">
        <f t="shared" si="818"/>
        <v>通常</v>
      </c>
      <c r="Z217" s="53" t="str">
        <f t="shared" si="818"/>
        <v>通常</v>
      </c>
      <c r="AA217" s="53" t="str">
        <f t="shared" si="818"/>
        <v>通常</v>
      </c>
      <c r="AB217" s="53" t="str">
        <f t="shared" si="818"/>
        <v>通常</v>
      </c>
      <c r="AC217" s="53" t="str">
        <f t="shared" si="818"/>
        <v>通常</v>
      </c>
      <c r="AD217" s="53" t="str">
        <f t="shared" si="818"/>
        <v>通常</v>
      </c>
      <c r="AE217" s="53" t="str">
        <f t="shared" si="818"/>
        <v>通常</v>
      </c>
      <c r="AF217" s="53" t="str">
        <f t="shared" si="818"/>
        <v>通常</v>
      </c>
      <c r="AG217" s="53" t="str">
        <f t="shared" si="818"/>
        <v>通常</v>
      </c>
      <c r="AI217" s="52"/>
      <c r="AJ217" s="37"/>
    </row>
    <row r="218" spans="2:36" hidden="1" x14ac:dyDescent="0.15">
      <c r="C218" s="53" t="str">
        <f>IF(C214="","通常実績",C214)</f>
        <v>通常実績</v>
      </c>
      <c r="D218" s="53" t="str">
        <f t="shared" ref="D218:AG218" si="819">IF(D214="","通常実績",D214)</f>
        <v>通常実績</v>
      </c>
      <c r="E218" s="53" t="str">
        <f t="shared" si="819"/>
        <v>通常実績</v>
      </c>
      <c r="F218" s="53" t="str">
        <f t="shared" si="819"/>
        <v>通常実績</v>
      </c>
      <c r="G218" s="53" t="str">
        <f t="shared" si="819"/>
        <v>通常実績</v>
      </c>
      <c r="H218" s="53" t="str">
        <f t="shared" si="819"/>
        <v>通常実績</v>
      </c>
      <c r="I218" s="53" t="str">
        <f t="shared" si="819"/>
        <v>通常実績</v>
      </c>
      <c r="J218" s="53" t="str">
        <f t="shared" si="819"/>
        <v>通常実績</v>
      </c>
      <c r="K218" s="53" t="str">
        <f t="shared" si="819"/>
        <v>通常実績</v>
      </c>
      <c r="L218" s="53" t="str">
        <f t="shared" si="819"/>
        <v>通常実績</v>
      </c>
      <c r="M218" s="53" t="str">
        <f t="shared" si="819"/>
        <v>通常実績</v>
      </c>
      <c r="N218" s="53" t="str">
        <f t="shared" si="819"/>
        <v>通常実績</v>
      </c>
      <c r="O218" s="53" t="str">
        <f t="shared" si="819"/>
        <v>通常実績</v>
      </c>
      <c r="P218" s="53" t="str">
        <f t="shared" si="819"/>
        <v>通常実績</v>
      </c>
      <c r="Q218" s="53" t="str">
        <f t="shared" si="819"/>
        <v>通常実績</v>
      </c>
      <c r="R218" s="53" t="str">
        <f t="shared" si="819"/>
        <v>通常実績</v>
      </c>
      <c r="S218" s="53" t="str">
        <f t="shared" si="819"/>
        <v>通常実績</v>
      </c>
      <c r="T218" s="53" t="str">
        <f t="shared" si="819"/>
        <v>通常実績</v>
      </c>
      <c r="U218" s="53" t="str">
        <f t="shared" si="819"/>
        <v>通常実績</v>
      </c>
      <c r="V218" s="53" t="str">
        <f t="shared" si="819"/>
        <v>通常実績</v>
      </c>
      <c r="W218" s="53" t="str">
        <f t="shared" si="819"/>
        <v>通常実績</v>
      </c>
      <c r="X218" s="53" t="str">
        <f t="shared" si="819"/>
        <v>通常実績</v>
      </c>
      <c r="Y218" s="53" t="str">
        <f t="shared" si="819"/>
        <v>通常実績</v>
      </c>
      <c r="Z218" s="53" t="str">
        <f t="shared" si="819"/>
        <v>通常実績</v>
      </c>
      <c r="AA218" s="53" t="str">
        <f t="shared" si="819"/>
        <v>通常実績</v>
      </c>
      <c r="AB218" s="53" t="str">
        <f t="shared" si="819"/>
        <v>通常実績</v>
      </c>
      <c r="AC218" s="53" t="str">
        <f t="shared" si="819"/>
        <v>通常実績</v>
      </c>
      <c r="AD218" s="53" t="str">
        <f t="shared" si="819"/>
        <v>通常実績</v>
      </c>
      <c r="AE218" s="53" t="str">
        <f t="shared" si="819"/>
        <v>通常実績</v>
      </c>
      <c r="AF218" s="53" t="str">
        <f t="shared" si="819"/>
        <v>通常実績</v>
      </c>
      <c r="AG218" s="53" t="str">
        <f t="shared" si="819"/>
        <v>通常実績</v>
      </c>
      <c r="AI218" s="52"/>
      <c r="AJ218" s="37"/>
    </row>
    <row r="220" spans="2:36" hidden="1" x14ac:dyDescent="0.15">
      <c r="C220" s="7" t="e">
        <f>YEAR(C223)</f>
        <v>#VALUE!</v>
      </c>
      <c r="D220" s="7" t="e">
        <f>MONTH(C223)</f>
        <v>#VALUE!</v>
      </c>
    </row>
    <row r="221" spans="2:36" x14ac:dyDescent="0.15">
      <c r="B221" s="11" t="s">
        <v>19</v>
      </c>
      <c r="C221" s="98" t="e">
        <f>C223</f>
        <v>#VALUE!</v>
      </c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  <c r="T221" s="99"/>
      <c r="U221" s="99"/>
      <c r="V221" s="99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100"/>
    </row>
    <row r="222" spans="2:36" hidden="1" x14ac:dyDescent="0.15">
      <c r="B222" s="45"/>
      <c r="C222" s="29" t="e">
        <f>DATE($C220,$D220,1)</f>
        <v>#VALUE!</v>
      </c>
      <c r="D222" s="29" t="e">
        <f>C222+1</f>
        <v>#VALUE!</v>
      </c>
      <c r="E222" s="29" t="e">
        <f t="shared" ref="E222" si="820">D222+1</f>
        <v>#VALUE!</v>
      </c>
      <c r="F222" s="29" t="e">
        <f t="shared" ref="F222" si="821">E222+1</f>
        <v>#VALUE!</v>
      </c>
      <c r="G222" s="29" t="e">
        <f t="shared" ref="G222" si="822">F222+1</f>
        <v>#VALUE!</v>
      </c>
      <c r="H222" s="29" t="e">
        <f t="shared" ref="H222" si="823">G222+1</f>
        <v>#VALUE!</v>
      </c>
      <c r="I222" s="29" t="e">
        <f t="shared" ref="I222" si="824">H222+1</f>
        <v>#VALUE!</v>
      </c>
      <c r="J222" s="29" t="e">
        <f t="shared" ref="J222" si="825">I222+1</f>
        <v>#VALUE!</v>
      </c>
      <c r="K222" s="29" t="e">
        <f t="shared" ref="K222" si="826">J222+1</f>
        <v>#VALUE!</v>
      </c>
      <c r="L222" s="29" t="e">
        <f t="shared" ref="L222" si="827">K222+1</f>
        <v>#VALUE!</v>
      </c>
      <c r="M222" s="29" t="e">
        <f t="shared" ref="M222" si="828">L222+1</f>
        <v>#VALUE!</v>
      </c>
      <c r="N222" s="29" t="e">
        <f t="shared" ref="N222" si="829">M222+1</f>
        <v>#VALUE!</v>
      </c>
      <c r="O222" s="29" t="e">
        <f t="shared" ref="O222" si="830">N222+1</f>
        <v>#VALUE!</v>
      </c>
      <c r="P222" s="29" t="e">
        <f t="shared" ref="P222" si="831">O222+1</f>
        <v>#VALUE!</v>
      </c>
      <c r="Q222" s="29" t="e">
        <f t="shared" ref="Q222" si="832">P222+1</f>
        <v>#VALUE!</v>
      </c>
      <c r="R222" s="29" t="e">
        <f t="shared" ref="R222" si="833">Q222+1</f>
        <v>#VALUE!</v>
      </c>
      <c r="S222" s="29" t="e">
        <f t="shared" ref="S222" si="834">R222+1</f>
        <v>#VALUE!</v>
      </c>
      <c r="T222" s="29" t="e">
        <f t="shared" ref="T222" si="835">S222+1</f>
        <v>#VALUE!</v>
      </c>
      <c r="U222" s="29" t="e">
        <f t="shared" ref="U222" si="836">T222+1</f>
        <v>#VALUE!</v>
      </c>
      <c r="V222" s="29" t="e">
        <f t="shared" ref="V222" si="837">U222+1</f>
        <v>#VALUE!</v>
      </c>
      <c r="W222" s="29" t="e">
        <f t="shared" ref="W222" si="838">V222+1</f>
        <v>#VALUE!</v>
      </c>
      <c r="X222" s="29" t="e">
        <f t="shared" ref="X222" si="839">W222+1</f>
        <v>#VALUE!</v>
      </c>
      <c r="Y222" s="29" t="e">
        <f t="shared" ref="Y222" si="840">X222+1</f>
        <v>#VALUE!</v>
      </c>
      <c r="Z222" s="29" t="e">
        <f t="shared" ref="Z222" si="841">Y222+1</f>
        <v>#VALUE!</v>
      </c>
      <c r="AA222" s="29" t="e">
        <f t="shared" ref="AA222" si="842">Z222+1</f>
        <v>#VALUE!</v>
      </c>
      <c r="AB222" s="29" t="e">
        <f t="shared" ref="AB222" si="843">AA222+1</f>
        <v>#VALUE!</v>
      </c>
      <c r="AC222" s="29" t="e">
        <f t="shared" ref="AC222" si="844">AB222+1</f>
        <v>#VALUE!</v>
      </c>
      <c r="AD222" s="29" t="e">
        <f t="shared" ref="AD222" si="845">AC222+1</f>
        <v>#VALUE!</v>
      </c>
      <c r="AE222" s="29" t="e">
        <f t="shared" ref="AE222" si="846">AD222+1</f>
        <v>#VALUE!</v>
      </c>
      <c r="AF222" s="29" t="e">
        <f t="shared" ref="AF222" si="847">AE222+1</f>
        <v>#VALUE!</v>
      </c>
      <c r="AG222" s="29" t="e">
        <f t="shared" ref="AG222" si="848">AF222+1</f>
        <v>#VALUE!</v>
      </c>
      <c r="AH222" s="46"/>
      <c r="AI222" s="47"/>
    </row>
    <row r="223" spans="2:36" x14ac:dyDescent="0.15">
      <c r="B223" s="27" t="s">
        <v>20</v>
      </c>
      <c r="C223" s="48" t="e">
        <f>IF(EDATE(C208,1)&gt;$G$8,"",EDATE(C208,1))</f>
        <v>#VALUE!</v>
      </c>
      <c r="D223" s="29" t="e">
        <f>IF(D222&gt;$G$8,"",IF(C223=EOMONTH(DATE($C220,$D220,1),0),"",IF(C223="","",C223+1)))</f>
        <v>#VALUE!</v>
      </c>
      <c r="E223" s="29" t="e">
        <f t="shared" ref="E223" si="849">IF(E222&gt;$G$8,"",IF(D223=EOMONTH(DATE($C220,$D220,1),0),"",IF(D223="","",D223+1)))</f>
        <v>#VALUE!</v>
      </c>
      <c r="F223" s="29" t="e">
        <f t="shared" ref="F223" si="850">IF(F222&gt;$G$8,"",IF(E223=EOMONTH(DATE($C220,$D220,1),0),"",IF(E223="","",E223+1)))</f>
        <v>#VALUE!</v>
      </c>
      <c r="G223" s="29" t="e">
        <f t="shared" ref="G223" si="851">IF(G222&gt;$G$8,"",IF(F223=EOMONTH(DATE($C220,$D220,1),0),"",IF(F223="","",F223+1)))</f>
        <v>#VALUE!</v>
      </c>
      <c r="H223" s="29" t="e">
        <f t="shared" ref="H223" si="852">IF(H222&gt;$G$8,"",IF(G223=EOMONTH(DATE($C220,$D220,1),0),"",IF(G223="","",G223+1)))</f>
        <v>#VALUE!</v>
      </c>
      <c r="I223" s="29" t="e">
        <f t="shared" ref="I223" si="853">IF(I222&gt;$G$8,"",IF(H223=EOMONTH(DATE($C220,$D220,1),0),"",IF(H223="","",H223+1)))</f>
        <v>#VALUE!</v>
      </c>
      <c r="J223" s="29" t="e">
        <f t="shared" ref="J223" si="854">IF(J222&gt;$G$8,"",IF(I223=EOMONTH(DATE($C220,$D220,1),0),"",IF(I223="","",I223+1)))</f>
        <v>#VALUE!</v>
      </c>
      <c r="K223" s="29" t="e">
        <f t="shared" ref="K223" si="855">IF(K222&gt;$G$8,"",IF(J223=EOMONTH(DATE($C220,$D220,1),0),"",IF(J223="","",J223+1)))</f>
        <v>#VALUE!</v>
      </c>
      <c r="L223" s="29" t="e">
        <f t="shared" ref="L223" si="856">IF(L222&gt;$G$8,"",IF(K223=EOMONTH(DATE($C220,$D220,1),0),"",IF(K223="","",K223+1)))</f>
        <v>#VALUE!</v>
      </c>
      <c r="M223" s="29" t="e">
        <f t="shared" ref="M223" si="857">IF(M222&gt;$G$8,"",IF(L223=EOMONTH(DATE($C220,$D220,1),0),"",IF(L223="","",L223+1)))</f>
        <v>#VALUE!</v>
      </c>
      <c r="N223" s="29" t="e">
        <f t="shared" ref="N223" si="858">IF(N222&gt;$G$8,"",IF(M223=EOMONTH(DATE($C220,$D220,1),0),"",IF(M223="","",M223+1)))</f>
        <v>#VALUE!</v>
      </c>
      <c r="O223" s="29" t="e">
        <f t="shared" ref="O223" si="859">IF(O222&gt;$G$8,"",IF(N223=EOMONTH(DATE($C220,$D220,1),0),"",IF(N223="","",N223+1)))</f>
        <v>#VALUE!</v>
      </c>
      <c r="P223" s="29" t="e">
        <f t="shared" ref="P223" si="860">IF(P222&gt;$G$8,"",IF(O223=EOMONTH(DATE($C220,$D220,1),0),"",IF(O223="","",O223+1)))</f>
        <v>#VALUE!</v>
      </c>
      <c r="Q223" s="29" t="e">
        <f t="shared" ref="Q223" si="861">IF(Q222&gt;$G$8,"",IF(P223=EOMONTH(DATE($C220,$D220,1),0),"",IF(P223="","",P223+1)))</f>
        <v>#VALUE!</v>
      </c>
      <c r="R223" s="29" t="e">
        <f t="shared" ref="R223" si="862">IF(R222&gt;$G$8,"",IF(Q223=EOMONTH(DATE($C220,$D220,1),0),"",IF(Q223="","",Q223+1)))</f>
        <v>#VALUE!</v>
      </c>
      <c r="S223" s="29" t="e">
        <f t="shared" ref="S223" si="863">IF(S222&gt;$G$8,"",IF(R223=EOMONTH(DATE($C220,$D220,1),0),"",IF(R223="","",R223+1)))</f>
        <v>#VALUE!</v>
      </c>
      <c r="T223" s="29" t="e">
        <f t="shared" ref="T223" si="864">IF(T222&gt;$G$8,"",IF(S223=EOMONTH(DATE($C220,$D220,1),0),"",IF(S223="","",S223+1)))</f>
        <v>#VALUE!</v>
      </c>
      <c r="U223" s="29" t="e">
        <f t="shared" ref="U223" si="865">IF(U222&gt;$G$8,"",IF(T223=EOMONTH(DATE($C220,$D220,1),0),"",IF(T223="","",T223+1)))</f>
        <v>#VALUE!</v>
      </c>
      <c r="V223" s="29" t="e">
        <f t="shared" ref="V223" si="866">IF(V222&gt;$G$8,"",IF(U223=EOMONTH(DATE($C220,$D220,1),0),"",IF(U223="","",U223+1)))</f>
        <v>#VALUE!</v>
      </c>
      <c r="W223" s="29" t="e">
        <f t="shared" ref="W223" si="867">IF(W222&gt;$G$8,"",IF(V223=EOMONTH(DATE($C220,$D220,1),0),"",IF(V223="","",V223+1)))</f>
        <v>#VALUE!</v>
      </c>
      <c r="X223" s="29" t="e">
        <f t="shared" ref="X223" si="868">IF(X222&gt;$G$8,"",IF(W223=EOMONTH(DATE($C220,$D220,1),0),"",IF(W223="","",W223+1)))</f>
        <v>#VALUE!</v>
      </c>
      <c r="Y223" s="29" t="e">
        <f t="shared" ref="Y223" si="869">IF(Y222&gt;$G$8,"",IF(X223=EOMONTH(DATE($C220,$D220,1),0),"",IF(X223="","",X223+1)))</f>
        <v>#VALUE!</v>
      </c>
      <c r="Z223" s="29" t="e">
        <f t="shared" ref="Z223" si="870">IF(Z222&gt;$G$8,"",IF(Y223=EOMONTH(DATE($C220,$D220,1),0),"",IF(Y223="","",Y223+1)))</f>
        <v>#VALUE!</v>
      </c>
      <c r="AA223" s="29" t="e">
        <f t="shared" ref="AA223" si="871">IF(AA222&gt;$G$8,"",IF(Z223=EOMONTH(DATE($C220,$D220,1),0),"",IF(Z223="","",Z223+1)))</f>
        <v>#VALUE!</v>
      </c>
      <c r="AB223" s="29" t="e">
        <f t="shared" ref="AB223" si="872">IF(AB222&gt;$G$8,"",IF(AA223=EOMONTH(DATE($C220,$D220,1),0),"",IF(AA223="","",AA223+1)))</f>
        <v>#VALUE!</v>
      </c>
      <c r="AC223" s="29" t="e">
        <f t="shared" ref="AC223" si="873">IF(AC222&gt;$G$8,"",IF(AB223=EOMONTH(DATE($C220,$D220,1),0),"",IF(AB223="","",AB223+1)))</f>
        <v>#VALUE!</v>
      </c>
      <c r="AD223" s="29" t="e">
        <f t="shared" ref="AD223" si="874">IF(AD222&gt;$G$8,"",IF(AC223=EOMONTH(DATE($C220,$D220,1),0),"",IF(AC223="","",AC223+1)))</f>
        <v>#VALUE!</v>
      </c>
      <c r="AE223" s="29" t="e">
        <f t="shared" ref="AE223" si="875">IF(AE222&gt;$G$8,"",IF(AD223=EOMONTH(DATE($C220,$D220,1),0),"",IF(AD223="","",AD223+1)))</f>
        <v>#VALUE!</v>
      </c>
      <c r="AF223" s="29" t="e">
        <f t="shared" ref="AF223" si="876">IF(AF222&gt;$G$8,"",IF(AE223=EOMONTH(DATE($C220,$D220,1),0),"",IF(AE223="","",AE223+1)))</f>
        <v>#VALUE!</v>
      </c>
      <c r="AG223" s="29" t="e">
        <f t="shared" ref="AG223" si="877">IF(AG222&gt;$G$8,"",IF(AF223=EOMONTH(DATE($C220,$D220,1),0),"",IF(AF223="","",AF223+1)))</f>
        <v>#VALUE!</v>
      </c>
      <c r="AH223" s="30" t="s">
        <v>21</v>
      </c>
      <c r="AI223" s="31">
        <f>+COUNTIFS(C224:AG224,"土",C228:AG228,"")+COUNTIFS(C224:AG224,"日",C228:AG228,"")</f>
        <v>0</v>
      </c>
    </row>
    <row r="224" spans="2:36" x14ac:dyDescent="0.15">
      <c r="B224" s="32" t="s">
        <v>5</v>
      </c>
      <c r="C224" s="33" t="str">
        <f>IFERROR(TEXT(WEEKDAY(+C223),"aaa"),"")</f>
        <v/>
      </c>
      <c r="D224" s="33" t="str">
        <f t="shared" ref="D224:AG224" si="878">IFERROR(TEXT(WEEKDAY(+D223),"aaa"),"")</f>
        <v/>
      </c>
      <c r="E224" s="33" t="str">
        <f t="shared" si="878"/>
        <v/>
      </c>
      <c r="F224" s="33" t="str">
        <f t="shared" si="878"/>
        <v/>
      </c>
      <c r="G224" s="33" t="str">
        <f t="shared" si="878"/>
        <v/>
      </c>
      <c r="H224" s="33" t="str">
        <f t="shared" si="878"/>
        <v/>
      </c>
      <c r="I224" s="33" t="str">
        <f t="shared" si="878"/>
        <v/>
      </c>
      <c r="J224" s="33" t="str">
        <f t="shared" si="878"/>
        <v/>
      </c>
      <c r="K224" s="33" t="str">
        <f t="shared" si="878"/>
        <v/>
      </c>
      <c r="L224" s="33" t="str">
        <f t="shared" si="878"/>
        <v/>
      </c>
      <c r="M224" s="33" t="str">
        <f t="shared" si="878"/>
        <v/>
      </c>
      <c r="N224" s="33" t="str">
        <f t="shared" si="878"/>
        <v/>
      </c>
      <c r="O224" s="33" t="str">
        <f t="shared" si="878"/>
        <v/>
      </c>
      <c r="P224" s="33" t="str">
        <f t="shared" si="878"/>
        <v/>
      </c>
      <c r="Q224" s="33" t="str">
        <f t="shared" si="878"/>
        <v/>
      </c>
      <c r="R224" s="33" t="str">
        <f t="shared" si="878"/>
        <v/>
      </c>
      <c r="S224" s="33" t="str">
        <f t="shared" si="878"/>
        <v/>
      </c>
      <c r="T224" s="33" t="str">
        <f t="shared" si="878"/>
        <v/>
      </c>
      <c r="U224" s="33" t="str">
        <f t="shared" si="878"/>
        <v/>
      </c>
      <c r="V224" s="33" t="str">
        <f t="shared" si="878"/>
        <v/>
      </c>
      <c r="W224" s="33" t="str">
        <f t="shared" si="878"/>
        <v/>
      </c>
      <c r="X224" s="33" t="str">
        <f t="shared" si="878"/>
        <v/>
      </c>
      <c r="Y224" s="33" t="str">
        <f t="shared" si="878"/>
        <v/>
      </c>
      <c r="Z224" s="33" t="str">
        <f t="shared" si="878"/>
        <v/>
      </c>
      <c r="AA224" s="33" t="str">
        <f t="shared" si="878"/>
        <v/>
      </c>
      <c r="AB224" s="33" t="str">
        <f t="shared" si="878"/>
        <v/>
      </c>
      <c r="AC224" s="33" t="str">
        <f t="shared" si="878"/>
        <v/>
      </c>
      <c r="AD224" s="33" t="str">
        <f t="shared" si="878"/>
        <v/>
      </c>
      <c r="AE224" s="33" t="str">
        <f t="shared" si="878"/>
        <v/>
      </c>
      <c r="AF224" s="33" t="str">
        <f t="shared" si="878"/>
        <v/>
      </c>
      <c r="AG224" s="33" t="str">
        <f t="shared" si="878"/>
        <v/>
      </c>
      <c r="AH224" s="30" t="s">
        <v>16</v>
      </c>
      <c r="AI224" s="31">
        <f>+COUNTIF(C228:AG228,"夏休")+COUNTIF(C228:AG228,"冬休")+COUNTIF(C228:AG228,"中止")</f>
        <v>0</v>
      </c>
    </row>
    <row r="225" spans="2:36" ht="13.5" customHeight="1" x14ac:dyDescent="0.15">
      <c r="B225" s="104" t="s">
        <v>8</v>
      </c>
      <c r="C225" s="110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1"/>
      <c r="AD225" s="116"/>
      <c r="AE225" s="116"/>
      <c r="AF225" s="101"/>
      <c r="AG225" s="119"/>
      <c r="AH225" s="34" t="s">
        <v>2</v>
      </c>
      <c r="AI225" s="35">
        <f>COUNT(C223:AG223)-AI224</f>
        <v>0</v>
      </c>
    </row>
    <row r="226" spans="2:36" ht="13.5" customHeight="1" x14ac:dyDescent="0.15">
      <c r="B226" s="105"/>
      <c r="C226" s="111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17"/>
      <c r="AE226" s="117"/>
      <c r="AF226" s="102"/>
      <c r="AG226" s="120"/>
      <c r="AH226" s="34" t="s">
        <v>6</v>
      </c>
      <c r="AI226" s="36">
        <f>+COUNTIF(C229:AG229,"休")</f>
        <v>0</v>
      </c>
      <c r="AJ226" s="37" t="e">
        <f>IF(AI227&gt;0.285,"",IF(AI226&lt;AI223,"←計画日数が足りません",""))</f>
        <v>#DIV/0!</v>
      </c>
    </row>
    <row r="227" spans="2:36" ht="13.5" customHeight="1" x14ac:dyDescent="0.15">
      <c r="B227" s="106"/>
      <c r="C227" s="112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18"/>
      <c r="AE227" s="118"/>
      <c r="AF227" s="103"/>
      <c r="AG227" s="121"/>
      <c r="AH227" s="34" t="s">
        <v>9</v>
      </c>
      <c r="AI227" s="49" t="e">
        <f>+AI226/AI225</f>
        <v>#DIV/0!</v>
      </c>
    </row>
    <row r="228" spans="2:36" x14ac:dyDescent="0.15">
      <c r="B228" s="39" t="s">
        <v>15</v>
      </c>
      <c r="C228" s="5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3"/>
      <c r="AE228" s="3"/>
      <c r="AF228" s="2"/>
      <c r="AG228" s="4"/>
      <c r="AH228" s="34" t="s">
        <v>10</v>
      </c>
      <c r="AI228" s="36">
        <f>+COUNTIF(C230:AG230,"*休")</f>
        <v>0</v>
      </c>
    </row>
    <row r="229" spans="2:36" x14ac:dyDescent="0.15">
      <c r="B229" s="32" t="s">
        <v>0</v>
      </c>
      <c r="C229" s="5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54"/>
      <c r="AH229" s="40" t="s">
        <v>4</v>
      </c>
      <c r="AI229" s="50" t="e">
        <f>+AI228/AI225</f>
        <v>#DIV/0!</v>
      </c>
    </row>
    <row r="230" spans="2:36" x14ac:dyDescent="0.15">
      <c r="B230" s="42" t="s">
        <v>7</v>
      </c>
      <c r="C230" s="55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7"/>
      <c r="AH230" s="43" t="s">
        <v>18</v>
      </c>
      <c r="AI230" s="44" t="e">
        <f>_xlfn.IFS(AI229&gt;=0.285,"OK",AI223&lt;=AI228,"OK",AI223&gt;AI228,"NG")</f>
        <v>#DIV/0!</v>
      </c>
      <c r="AJ230" s="37" t="e">
        <f>IF(AI230="NG","←月単位未達成","←月単位達成")</f>
        <v>#DIV/0!</v>
      </c>
    </row>
    <row r="231" spans="2:36" hidden="1" x14ac:dyDescent="0.15">
      <c r="C231" s="53" t="str">
        <f>IF($C228="","通常",C228)</f>
        <v>通常</v>
      </c>
      <c r="D231" s="53" t="str">
        <f t="shared" ref="D231:AG231" si="879">IF(D228="","通常",D228)</f>
        <v>通常</v>
      </c>
      <c r="E231" s="53" t="str">
        <f t="shared" si="879"/>
        <v>通常</v>
      </c>
      <c r="F231" s="53" t="str">
        <f t="shared" si="879"/>
        <v>通常</v>
      </c>
      <c r="G231" s="53" t="str">
        <f t="shared" si="879"/>
        <v>通常</v>
      </c>
      <c r="H231" s="53" t="str">
        <f t="shared" si="879"/>
        <v>通常</v>
      </c>
      <c r="I231" s="53" t="str">
        <f t="shared" si="879"/>
        <v>通常</v>
      </c>
      <c r="J231" s="53" t="str">
        <f t="shared" si="879"/>
        <v>通常</v>
      </c>
      <c r="K231" s="53" t="str">
        <f t="shared" si="879"/>
        <v>通常</v>
      </c>
      <c r="L231" s="53" t="str">
        <f t="shared" si="879"/>
        <v>通常</v>
      </c>
      <c r="M231" s="53" t="str">
        <f t="shared" si="879"/>
        <v>通常</v>
      </c>
      <c r="N231" s="53" t="str">
        <f t="shared" si="879"/>
        <v>通常</v>
      </c>
      <c r="O231" s="53" t="str">
        <f t="shared" si="879"/>
        <v>通常</v>
      </c>
      <c r="P231" s="53" t="str">
        <f t="shared" si="879"/>
        <v>通常</v>
      </c>
      <c r="Q231" s="53" t="str">
        <f t="shared" si="879"/>
        <v>通常</v>
      </c>
      <c r="R231" s="53" t="str">
        <f t="shared" si="879"/>
        <v>通常</v>
      </c>
      <c r="S231" s="53" t="str">
        <f t="shared" si="879"/>
        <v>通常</v>
      </c>
      <c r="T231" s="53" t="str">
        <f t="shared" si="879"/>
        <v>通常</v>
      </c>
      <c r="U231" s="53" t="str">
        <f t="shared" si="879"/>
        <v>通常</v>
      </c>
      <c r="V231" s="53" t="str">
        <f t="shared" si="879"/>
        <v>通常</v>
      </c>
      <c r="W231" s="53" t="str">
        <f t="shared" si="879"/>
        <v>通常</v>
      </c>
      <c r="X231" s="53" t="str">
        <f t="shared" si="879"/>
        <v>通常</v>
      </c>
      <c r="Y231" s="53" t="str">
        <f t="shared" si="879"/>
        <v>通常</v>
      </c>
      <c r="Z231" s="53" t="str">
        <f t="shared" si="879"/>
        <v>通常</v>
      </c>
      <c r="AA231" s="53" t="str">
        <f t="shared" si="879"/>
        <v>通常</v>
      </c>
      <c r="AB231" s="53" t="str">
        <f t="shared" si="879"/>
        <v>通常</v>
      </c>
      <c r="AC231" s="53" t="str">
        <f t="shared" si="879"/>
        <v>通常</v>
      </c>
      <c r="AD231" s="53" t="str">
        <f t="shared" si="879"/>
        <v>通常</v>
      </c>
      <c r="AE231" s="53" t="str">
        <f t="shared" si="879"/>
        <v>通常</v>
      </c>
      <c r="AF231" s="53" t="str">
        <f t="shared" si="879"/>
        <v>通常</v>
      </c>
      <c r="AG231" s="53" t="str">
        <f t="shared" si="879"/>
        <v>通常</v>
      </c>
      <c r="AI231" s="52"/>
      <c r="AJ231" s="37"/>
    </row>
    <row r="232" spans="2:36" hidden="1" x14ac:dyDescent="0.15">
      <c r="C232" s="53" t="str">
        <f>IF(C228="","通常実績",C228)</f>
        <v>通常実績</v>
      </c>
      <c r="D232" s="53" t="str">
        <f t="shared" ref="D232:AG232" si="880">IF(D228="","通常実績",D228)</f>
        <v>通常実績</v>
      </c>
      <c r="E232" s="53" t="str">
        <f t="shared" si="880"/>
        <v>通常実績</v>
      </c>
      <c r="F232" s="53" t="str">
        <f t="shared" si="880"/>
        <v>通常実績</v>
      </c>
      <c r="G232" s="53" t="str">
        <f t="shared" si="880"/>
        <v>通常実績</v>
      </c>
      <c r="H232" s="53" t="str">
        <f t="shared" si="880"/>
        <v>通常実績</v>
      </c>
      <c r="I232" s="53" t="str">
        <f t="shared" si="880"/>
        <v>通常実績</v>
      </c>
      <c r="J232" s="53" t="str">
        <f t="shared" si="880"/>
        <v>通常実績</v>
      </c>
      <c r="K232" s="53" t="str">
        <f t="shared" si="880"/>
        <v>通常実績</v>
      </c>
      <c r="L232" s="53" t="str">
        <f t="shared" si="880"/>
        <v>通常実績</v>
      </c>
      <c r="M232" s="53" t="str">
        <f t="shared" si="880"/>
        <v>通常実績</v>
      </c>
      <c r="N232" s="53" t="str">
        <f t="shared" si="880"/>
        <v>通常実績</v>
      </c>
      <c r="O232" s="53" t="str">
        <f t="shared" si="880"/>
        <v>通常実績</v>
      </c>
      <c r="P232" s="53" t="str">
        <f t="shared" si="880"/>
        <v>通常実績</v>
      </c>
      <c r="Q232" s="53" t="str">
        <f t="shared" si="880"/>
        <v>通常実績</v>
      </c>
      <c r="R232" s="53" t="str">
        <f t="shared" si="880"/>
        <v>通常実績</v>
      </c>
      <c r="S232" s="53" t="str">
        <f t="shared" si="880"/>
        <v>通常実績</v>
      </c>
      <c r="T232" s="53" t="str">
        <f t="shared" si="880"/>
        <v>通常実績</v>
      </c>
      <c r="U232" s="53" t="str">
        <f t="shared" si="880"/>
        <v>通常実績</v>
      </c>
      <c r="V232" s="53" t="str">
        <f t="shared" si="880"/>
        <v>通常実績</v>
      </c>
      <c r="W232" s="53" t="str">
        <f t="shared" si="880"/>
        <v>通常実績</v>
      </c>
      <c r="X232" s="53" t="str">
        <f t="shared" si="880"/>
        <v>通常実績</v>
      </c>
      <c r="Y232" s="53" t="str">
        <f t="shared" si="880"/>
        <v>通常実績</v>
      </c>
      <c r="Z232" s="53" t="str">
        <f t="shared" si="880"/>
        <v>通常実績</v>
      </c>
      <c r="AA232" s="53" t="str">
        <f t="shared" si="880"/>
        <v>通常実績</v>
      </c>
      <c r="AB232" s="53" t="str">
        <f t="shared" si="880"/>
        <v>通常実績</v>
      </c>
      <c r="AC232" s="53" t="str">
        <f t="shared" si="880"/>
        <v>通常実績</v>
      </c>
      <c r="AD232" s="53" t="str">
        <f t="shared" si="880"/>
        <v>通常実績</v>
      </c>
      <c r="AE232" s="53" t="str">
        <f t="shared" si="880"/>
        <v>通常実績</v>
      </c>
      <c r="AF232" s="53" t="str">
        <f t="shared" si="880"/>
        <v>通常実績</v>
      </c>
      <c r="AG232" s="53" t="str">
        <f t="shared" si="880"/>
        <v>通常実績</v>
      </c>
      <c r="AI232" s="52"/>
      <c r="AJ232" s="37"/>
    </row>
    <row r="234" spans="2:36" hidden="1" x14ac:dyDescent="0.15">
      <c r="C234" s="7" t="e">
        <f>YEAR(C237)</f>
        <v>#VALUE!</v>
      </c>
      <c r="D234" s="7" t="e">
        <f>MONTH(C237)</f>
        <v>#VALUE!</v>
      </c>
    </row>
    <row r="235" spans="2:36" x14ac:dyDescent="0.15">
      <c r="B235" s="11" t="s">
        <v>19</v>
      </c>
      <c r="C235" s="98" t="e">
        <f>C237</f>
        <v>#VALUE!</v>
      </c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  <c r="T235" s="99"/>
      <c r="U235" s="99"/>
      <c r="V235" s="99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100"/>
    </row>
    <row r="236" spans="2:36" hidden="1" x14ac:dyDescent="0.15">
      <c r="B236" s="45"/>
      <c r="C236" s="29" t="e">
        <f>DATE($C234,$D234,1)</f>
        <v>#VALUE!</v>
      </c>
      <c r="D236" s="29" t="e">
        <f>C236+1</f>
        <v>#VALUE!</v>
      </c>
      <c r="E236" s="29" t="e">
        <f t="shared" ref="E236" si="881">D236+1</f>
        <v>#VALUE!</v>
      </c>
      <c r="F236" s="29" t="e">
        <f t="shared" ref="F236" si="882">E236+1</f>
        <v>#VALUE!</v>
      </c>
      <c r="G236" s="29" t="e">
        <f t="shared" ref="G236" si="883">F236+1</f>
        <v>#VALUE!</v>
      </c>
      <c r="H236" s="29" t="e">
        <f t="shared" ref="H236" si="884">G236+1</f>
        <v>#VALUE!</v>
      </c>
      <c r="I236" s="29" t="e">
        <f t="shared" ref="I236" si="885">H236+1</f>
        <v>#VALUE!</v>
      </c>
      <c r="J236" s="29" t="e">
        <f t="shared" ref="J236" si="886">I236+1</f>
        <v>#VALUE!</v>
      </c>
      <c r="K236" s="29" t="e">
        <f t="shared" ref="K236" si="887">J236+1</f>
        <v>#VALUE!</v>
      </c>
      <c r="L236" s="29" t="e">
        <f t="shared" ref="L236" si="888">K236+1</f>
        <v>#VALUE!</v>
      </c>
      <c r="M236" s="29" t="e">
        <f t="shared" ref="M236" si="889">L236+1</f>
        <v>#VALUE!</v>
      </c>
      <c r="N236" s="29" t="e">
        <f t="shared" ref="N236" si="890">M236+1</f>
        <v>#VALUE!</v>
      </c>
      <c r="O236" s="29" t="e">
        <f t="shared" ref="O236" si="891">N236+1</f>
        <v>#VALUE!</v>
      </c>
      <c r="P236" s="29" t="e">
        <f t="shared" ref="P236" si="892">O236+1</f>
        <v>#VALUE!</v>
      </c>
      <c r="Q236" s="29" t="e">
        <f t="shared" ref="Q236" si="893">P236+1</f>
        <v>#VALUE!</v>
      </c>
      <c r="R236" s="29" t="e">
        <f t="shared" ref="R236" si="894">Q236+1</f>
        <v>#VALUE!</v>
      </c>
      <c r="S236" s="29" t="e">
        <f t="shared" ref="S236" si="895">R236+1</f>
        <v>#VALUE!</v>
      </c>
      <c r="T236" s="29" t="e">
        <f t="shared" ref="T236" si="896">S236+1</f>
        <v>#VALUE!</v>
      </c>
      <c r="U236" s="29" t="e">
        <f t="shared" ref="U236" si="897">T236+1</f>
        <v>#VALUE!</v>
      </c>
      <c r="V236" s="29" t="e">
        <f t="shared" ref="V236" si="898">U236+1</f>
        <v>#VALUE!</v>
      </c>
      <c r="W236" s="29" t="e">
        <f t="shared" ref="W236" si="899">V236+1</f>
        <v>#VALUE!</v>
      </c>
      <c r="X236" s="29" t="e">
        <f t="shared" ref="X236" si="900">W236+1</f>
        <v>#VALUE!</v>
      </c>
      <c r="Y236" s="29" t="e">
        <f t="shared" ref="Y236" si="901">X236+1</f>
        <v>#VALUE!</v>
      </c>
      <c r="Z236" s="29" t="e">
        <f t="shared" ref="Z236" si="902">Y236+1</f>
        <v>#VALUE!</v>
      </c>
      <c r="AA236" s="29" t="e">
        <f t="shared" ref="AA236" si="903">Z236+1</f>
        <v>#VALUE!</v>
      </c>
      <c r="AB236" s="29" t="e">
        <f t="shared" ref="AB236" si="904">AA236+1</f>
        <v>#VALUE!</v>
      </c>
      <c r="AC236" s="29" t="e">
        <f t="shared" ref="AC236" si="905">AB236+1</f>
        <v>#VALUE!</v>
      </c>
      <c r="AD236" s="29" t="e">
        <f t="shared" ref="AD236" si="906">AC236+1</f>
        <v>#VALUE!</v>
      </c>
      <c r="AE236" s="29" t="e">
        <f t="shared" ref="AE236" si="907">AD236+1</f>
        <v>#VALUE!</v>
      </c>
      <c r="AF236" s="29" t="e">
        <f t="shared" ref="AF236" si="908">AE236+1</f>
        <v>#VALUE!</v>
      </c>
      <c r="AG236" s="29" t="e">
        <f t="shared" ref="AG236" si="909">AF236+1</f>
        <v>#VALUE!</v>
      </c>
      <c r="AH236" s="46"/>
      <c r="AI236" s="47"/>
    </row>
    <row r="237" spans="2:36" x14ac:dyDescent="0.15">
      <c r="B237" s="27" t="s">
        <v>20</v>
      </c>
      <c r="C237" s="48" t="e">
        <f>IF(EDATE(C222,1)&gt;$G$8,"",EDATE(C222,1))</f>
        <v>#VALUE!</v>
      </c>
      <c r="D237" s="29" t="e">
        <f>IF(D236&gt;$G$8,"",IF(C237=EOMONTH(DATE($C234,$D234,1),0),"",IF(C237="","",C237+1)))</f>
        <v>#VALUE!</v>
      </c>
      <c r="E237" s="29" t="e">
        <f t="shared" ref="E237" si="910">IF(E236&gt;$G$8,"",IF(D237=EOMONTH(DATE($C234,$D234,1),0),"",IF(D237="","",D237+1)))</f>
        <v>#VALUE!</v>
      </c>
      <c r="F237" s="29" t="e">
        <f t="shared" ref="F237" si="911">IF(F236&gt;$G$8,"",IF(E237=EOMONTH(DATE($C234,$D234,1),0),"",IF(E237="","",E237+1)))</f>
        <v>#VALUE!</v>
      </c>
      <c r="G237" s="29" t="e">
        <f t="shared" ref="G237" si="912">IF(G236&gt;$G$8,"",IF(F237=EOMONTH(DATE($C234,$D234,1),0),"",IF(F237="","",F237+1)))</f>
        <v>#VALUE!</v>
      </c>
      <c r="H237" s="29" t="e">
        <f t="shared" ref="H237" si="913">IF(H236&gt;$G$8,"",IF(G237=EOMONTH(DATE($C234,$D234,1),0),"",IF(G237="","",G237+1)))</f>
        <v>#VALUE!</v>
      </c>
      <c r="I237" s="29" t="e">
        <f t="shared" ref="I237" si="914">IF(I236&gt;$G$8,"",IF(H237=EOMONTH(DATE($C234,$D234,1),0),"",IF(H237="","",H237+1)))</f>
        <v>#VALUE!</v>
      </c>
      <c r="J237" s="29" t="e">
        <f t="shared" ref="J237" si="915">IF(J236&gt;$G$8,"",IF(I237=EOMONTH(DATE($C234,$D234,1),0),"",IF(I237="","",I237+1)))</f>
        <v>#VALUE!</v>
      </c>
      <c r="K237" s="29" t="e">
        <f t="shared" ref="K237" si="916">IF(K236&gt;$G$8,"",IF(J237=EOMONTH(DATE($C234,$D234,1),0),"",IF(J237="","",J237+1)))</f>
        <v>#VALUE!</v>
      </c>
      <c r="L237" s="29" t="e">
        <f t="shared" ref="L237" si="917">IF(L236&gt;$G$8,"",IF(K237=EOMONTH(DATE($C234,$D234,1),0),"",IF(K237="","",K237+1)))</f>
        <v>#VALUE!</v>
      </c>
      <c r="M237" s="29" t="e">
        <f t="shared" ref="M237" si="918">IF(M236&gt;$G$8,"",IF(L237=EOMONTH(DATE($C234,$D234,1),0),"",IF(L237="","",L237+1)))</f>
        <v>#VALUE!</v>
      </c>
      <c r="N237" s="29" t="e">
        <f t="shared" ref="N237" si="919">IF(N236&gt;$G$8,"",IF(M237=EOMONTH(DATE($C234,$D234,1),0),"",IF(M237="","",M237+1)))</f>
        <v>#VALUE!</v>
      </c>
      <c r="O237" s="29" t="e">
        <f t="shared" ref="O237" si="920">IF(O236&gt;$G$8,"",IF(N237=EOMONTH(DATE($C234,$D234,1),0),"",IF(N237="","",N237+1)))</f>
        <v>#VALUE!</v>
      </c>
      <c r="P237" s="29" t="e">
        <f t="shared" ref="P237" si="921">IF(P236&gt;$G$8,"",IF(O237=EOMONTH(DATE($C234,$D234,1),0),"",IF(O237="","",O237+1)))</f>
        <v>#VALUE!</v>
      </c>
      <c r="Q237" s="29" t="e">
        <f t="shared" ref="Q237" si="922">IF(Q236&gt;$G$8,"",IF(P237=EOMONTH(DATE($C234,$D234,1),0),"",IF(P237="","",P237+1)))</f>
        <v>#VALUE!</v>
      </c>
      <c r="R237" s="29" t="e">
        <f t="shared" ref="R237" si="923">IF(R236&gt;$G$8,"",IF(Q237=EOMONTH(DATE($C234,$D234,1),0),"",IF(Q237="","",Q237+1)))</f>
        <v>#VALUE!</v>
      </c>
      <c r="S237" s="29" t="e">
        <f t="shared" ref="S237" si="924">IF(S236&gt;$G$8,"",IF(R237=EOMONTH(DATE($C234,$D234,1),0),"",IF(R237="","",R237+1)))</f>
        <v>#VALUE!</v>
      </c>
      <c r="T237" s="29" t="e">
        <f t="shared" ref="T237" si="925">IF(T236&gt;$G$8,"",IF(S237=EOMONTH(DATE($C234,$D234,1),0),"",IF(S237="","",S237+1)))</f>
        <v>#VALUE!</v>
      </c>
      <c r="U237" s="29" t="e">
        <f t="shared" ref="U237" si="926">IF(U236&gt;$G$8,"",IF(T237=EOMONTH(DATE($C234,$D234,1),0),"",IF(T237="","",T237+1)))</f>
        <v>#VALUE!</v>
      </c>
      <c r="V237" s="29" t="e">
        <f t="shared" ref="V237" si="927">IF(V236&gt;$G$8,"",IF(U237=EOMONTH(DATE($C234,$D234,1),0),"",IF(U237="","",U237+1)))</f>
        <v>#VALUE!</v>
      </c>
      <c r="W237" s="29" t="e">
        <f t="shared" ref="W237" si="928">IF(W236&gt;$G$8,"",IF(V237=EOMONTH(DATE($C234,$D234,1),0),"",IF(V237="","",V237+1)))</f>
        <v>#VALUE!</v>
      </c>
      <c r="X237" s="29" t="e">
        <f t="shared" ref="X237" si="929">IF(X236&gt;$G$8,"",IF(W237=EOMONTH(DATE($C234,$D234,1),0),"",IF(W237="","",W237+1)))</f>
        <v>#VALUE!</v>
      </c>
      <c r="Y237" s="29" t="e">
        <f t="shared" ref="Y237" si="930">IF(Y236&gt;$G$8,"",IF(X237=EOMONTH(DATE($C234,$D234,1),0),"",IF(X237="","",X237+1)))</f>
        <v>#VALUE!</v>
      </c>
      <c r="Z237" s="29" t="e">
        <f t="shared" ref="Z237" si="931">IF(Z236&gt;$G$8,"",IF(Y237=EOMONTH(DATE($C234,$D234,1),0),"",IF(Y237="","",Y237+1)))</f>
        <v>#VALUE!</v>
      </c>
      <c r="AA237" s="29" t="e">
        <f t="shared" ref="AA237" si="932">IF(AA236&gt;$G$8,"",IF(Z237=EOMONTH(DATE($C234,$D234,1),0),"",IF(Z237="","",Z237+1)))</f>
        <v>#VALUE!</v>
      </c>
      <c r="AB237" s="29" t="e">
        <f t="shared" ref="AB237" si="933">IF(AB236&gt;$G$8,"",IF(AA237=EOMONTH(DATE($C234,$D234,1),0),"",IF(AA237="","",AA237+1)))</f>
        <v>#VALUE!</v>
      </c>
      <c r="AC237" s="29" t="e">
        <f t="shared" ref="AC237" si="934">IF(AC236&gt;$G$8,"",IF(AB237=EOMONTH(DATE($C234,$D234,1),0),"",IF(AB237="","",AB237+1)))</f>
        <v>#VALUE!</v>
      </c>
      <c r="AD237" s="29" t="e">
        <f t="shared" ref="AD237" si="935">IF(AD236&gt;$G$8,"",IF(AC237=EOMONTH(DATE($C234,$D234,1),0),"",IF(AC237="","",AC237+1)))</f>
        <v>#VALUE!</v>
      </c>
      <c r="AE237" s="29" t="e">
        <f t="shared" ref="AE237" si="936">IF(AE236&gt;$G$8,"",IF(AD237=EOMONTH(DATE($C234,$D234,1),0),"",IF(AD237="","",AD237+1)))</f>
        <v>#VALUE!</v>
      </c>
      <c r="AF237" s="29" t="e">
        <f t="shared" ref="AF237" si="937">IF(AF236&gt;$G$8,"",IF(AE237=EOMONTH(DATE($C234,$D234,1),0),"",IF(AE237="","",AE237+1)))</f>
        <v>#VALUE!</v>
      </c>
      <c r="AG237" s="29" t="e">
        <f t="shared" ref="AG237" si="938">IF(AG236&gt;$G$8,"",IF(AF237=EOMONTH(DATE($C234,$D234,1),0),"",IF(AF237="","",AF237+1)))</f>
        <v>#VALUE!</v>
      </c>
      <c r="AH237" s="30" t="s">
        <v>21</v>
      </c>
      <c r="AI237" s="31">
        <f>+COUNTIFS(C238:AG238,"土",C242:AG242,"")+COUNTIFS(C238:AG238,"日",C242:AG242,"")</f>
        <v>0</v>
      </c>
    </row>
    <row r="238" spans="2:36" x14ac:dyDescent="0.15">
      <c r="B238" s="32" t="s">
        <v>5</v>
      </c>
      <c r="C238" s="33" t="str">
        <f>IFERROR(TEXT(WEEKDAY(+C237),"aaa"),"")</f>
        <v/>
      </c>
      <c r="D238" s="33" t="str">
        <f t="shared" ref="D238:AG238" si="939">IFERROR(TEXT(WEEKDAY(+D237),"aaa"),"")</f>
        <v/>
      </c>
      <c r="E238" s="33" t="str">
        <f t="shared" si="939"/>
        <v/>
      </c>
      <c r="F238" s="33" t="str">
        <f t="shared" si="939"/>
        <v/>
      </c>
      <c r="G238" s="33" t="str">
        <f t="shared" si="939"/>
        <v/>
      </c>
      <c r="H238" s="33" t="str">
        <f t="shared" si="939"/>
        <v/>
      </c>
      <c r="I238" s="33" t="str">
        <f t="shared" si="939"/>
        <v/>
      </c>
      <c r="J238" s="33" t="str">
        <f t="shared" si="939"/>
        <v/>
      </c>
      <c r="K238" s="33" t="str">
        <f t="shared" si="939"/>
        <v/>
      </c>
      <c r="L238" s="33" t="str">
        <f t="shared" si="939"/>
        <v/>
      </c>
      <c r="M238" s="33" t="str">
        <f t="shared" si="939"/>
        <v/>
      </c>
      <c r="N238" s="33" t="str">
        <f t="shared" si="939"/>
        <v/>
      </c>
      <c r="O238" s="33" t="str">
        <f t="shared" si="939"/>
        <v/>
      </c>
      <c r="P238" s="33" t="str">
        <f t="shared" si="939"/>
        <v/>
      </c>
      <c r="Q238" s="33" t="str">
        <f t="shared" si="939"/>
        <v/>
      </c>
      <c r="R238" s="33" t="str">
        <f t="shared" si="939"/>
        <v/>
      </c>
      <c r="S238" s="33" t="str">
        <f t="shared" si="939"/>
        <v/>
      </c>
      <c r="T238" s="33" t="str">
        <f t="shared" si="939"/>
        <v/>
      </c>
      <c r="U238" s="33" t="str">
        <f t="shared" si="939"/>
        <v/>
      </c>
      <c r="V238" s="33" t="str">
        <f t="shared" si="939"/>
        <v/>
      </c>
      <c r="W238" s="33" t="str">
        <f t="shared" si="939"/>
        <v/>
      </c>
      <c r="X238" s="33" t="str">
        <f t="shared" si="939"/>
        <v/>
      </c>
      <c r="Y238" s="33" t="str">
        <f t="shared" si="939"/>
        <v/>
      </c>
      <c r="Z238" s="33" t="str">
        <f t="shared" si="939"/>
        <v/>
      </c>
      <c r="AA238" s="33" t="str">
        <f t="shared" si="939"/>
        <v/>
      </c>
      <c r="AB238" s="33" t="str">
        <f t="shared" si="939"/>
        <v/>
      </c>
      <c r="AC238" s="33" t="str">
        <f t="shared" si="939"/>
        <v/>
      </c>
      <c r="AD238" s="33" t="str">
        <f t="shared" si="939"/>
        <v/>
      </c>
      <c r="AE238" s="33" t="str">
        <f t="shared" si="939"/>
        <v/>
      </c>
      <c r="AF238" s="33" t="str">
        <f t="shared" si="939"/>
        <v/>
      </c>
      <c r="AG238" s="33" t="str">
        <f t="shared" si="939"/>
        <v/>
      </c>
      <c r="AH238" s="30" t="s">
        <v>16</v>
      </c>
      <c r="AI238" s="31">
        <f>+COUNTIF(C242:AG242,"夏休")+COUNTIF(C242:AG242,"冬休")+COUNTIF(C242:AG242,"中止")</f>
        <v>0</v>
      </c>
    </row>
    <row r="239" spans="2:36" ht="13.5" customHeight="1" x14ac:dyDescent="0.15">
      <c r="B239" s="104" t="s">
        <v>8</v>
      </c>
      <c r="C239" s="110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16"/>
      <c r="AE239" s="116"/>
      <c r="AF239" s="101"/>
      <c r="AG239" s="119"/>
      <c r="AH239" s="34" t="s">
        <v>2</v>
      </c>
      <c r="AI239" s="35">
        <f>COUNT(C237:AG237)-AI238</f>
        <v>0</v>
      </c>
    </row>
    <row r="240" spans="2:36" ht="13.5" customHeight="1" x14ac:dyDescent="0.15">
      <c r="B240" s="105"/>
      <c r="C240" s="111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17"/>
      <c r="AE240" s="117"/>
      <c r="AF240" s="102"/>
      <c r="AG240" s="120"/>
      <c r="AH240" s="34" t="s">
        <v>6</v>
      </c>
      <c r="AI240" s="36">
        <f>+COUNTIF(C243:AG243,"休")</f>
        <v>0</v>
      </c>
      <c r="AJ240" s="37" t="e">
        <f>IF(AI241&gt;0.285,"",IF(AI240&lt;AI237,"←計画日数が足りません",""))</f>
        <v>#DIV/0!</v>
      </c>
    </row>
    <row r="241" spans="2:36" ht="13.5" customHeight="1" x14ac:dyDescent="0.15">
      <c r="B241" s="106"/>
      <c r="C241" s="112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18"/>
      <c r="AE241" s="118"/>
      <c r="AF241" s="103"/>
      <c r="AG241" s="121"/>
      <c r="AH241" s="34" t="s">
        <v>9</v>
      </c>
      <c r="AI241" s="49" t="e">
        <f>+AI240/AI239</f>
        <v>#DIV/0!</v>
      </c>
    </row>
    <row r="242" spans="2:36" x14ac:dyDescent="0.15">
      <c r="B242" s="39" t="s">
        <v>15</v>
      </c>
      <c r="C242" s="5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3"/>
      <c r="AE242" s="3"/>
      <c r="AF242" s="2"/>
      <c r="AG242" s="4"/>
      <c r="AH242" s="34" t="s">
        <v>10</v>
      </c>
      <c r="AI242" s="36">
        <f>+COUNTIF(C244:AG244,"*休")</f>
        <v>0</v>
      </c>
    </row>
    <row r="243" spans="2:36" x14ac:dyDescent="0.15">
      <c r="B243" s="32" t="s">
        <v>0</v>
      </c>
      <c r="C243" s="5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54"/>
      <c r="AH243" s="40" t="s">
        <v>4</v>
      </c>
      <c r="AI243" s="50" t="e">
        <f>+AI242/AI239</f>
        <v>#DIV/0!</v>
      </c>
    </row>
    <row r="244" spans="2:36" x14ac:dyDescent="0.15">
      <c r="B244" s="42" t="s">
        <v>7</v>
      </c>
      <c r="C244" s="55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7"/>
      <c r="AH244" s="43" t="s">
        <v>18</v>
      </c>
      <c r="AI244" s="44" t="e">
        <f>_xlfn.IFS(AI243&gt;=0.285,"OK",AI237&lt;=AI242,"OK",AI237&gt;AI242,"NG")</f>
        <v>#DIV/0!</v>
      </c>
      <c r="AJ244" s="37" t="e">
        <f>IF(AI244="NG","←月単位未達成","←月単位達成")</f>
        <v>#DIV/0!</v>
      </c>
    </row>
    <row r="245" spans="2:36" hidden="1" x14ac:dyDescent="0.15">
      <c r="C245" s="53" t="str">
        <f>IF($C242="","通常",C242)</f>
        <v>通常</v>
      </c>
      <c r="D245" s="53" t="str">
        <f t="shared" ref="D245:AG245" si="940">IF(D242="","通常",D242)</f>
        <v>通常</v>
      </c>
      <c r="E245" s="53" t="str">
        <f t="shared" si="940"/>
        <v>通常</v>
      </c>
      <c r="F245" s="53" t="str">
        <f t="shared" si="940"/>
        <v>通常</v>
      </c>
      <c r="G245" s="53" t="str">
        <f t="shared" si="940"/>
        <v>通常</v>
      </c>
      <c r="H245" s="53" t="str">
        <f t="shared" si="940"/>
        <v>通常</v>
      </c>
      <c r="I245" s="53" t="str">
        <f t="shared" si="940"/>
        <v>通常</v>
      </c>
      <c r="J245" s="53" t="str">
        <f t="shared" si="940"/>
        <v>通常</v>
      </c>
      <c r="K245" s="53" t="str">
        <f t="shared" si="940"/>
        <v>通常</v>
      </c>
      <c r="L245" s="53" t="str">
        <f t="shared" si="940"/>
        <v>通常</v>
      </c>
      <c r="M245" s="53" t="str">
        <f t="shared" si="940"/>
        <v>通常</v>
      </c>
      <c r="N245" s="53" t="str">
        <f t="shared" si="940"/>
        <v>通常</v>
      </c>
      <c r="O245" s="53" t="str">
        <f t="shared" si="940"/>
        <v>通常</v>
      </c>
      <c r="P245" s="53" t="str">
        <f t="shared" si="940"/>
        <v>通常</v>
      </c>
      <c r="Q245" s="53" t="str">
        <f t="shared" si="940"/>
        <v>通常</v>
      </c>
      <c r="R245" s="53" t="str">
        <f t="shared" si="940"/>
        <v>通常</v>
      </c>
      <c r="S245" s="53" t="str">
        <f t="shared" si="940"/>
        <v>通常</v>
      </c>
      <c r="T245" s="53" t="str">
        <f t="shared" si="940"/>
        <v>通常</v>
      </c>
      <c r="U245" s="53" t="str">
        <f t="shared" si="940"/>
        <v>通常</v>
      </c>
      <c r="V245" s="53" t="str">
        <f t="shared" si="940"/>
        <v>通常</v>
      </c>
      <c r="W245" s="53" t="str">
        <f t="shared" si="940"/>
        <v>通常</v>
      </c>
      <c r="X245" s="53" t="str">
        <f t="shared" si="940"/>
        <v>通常</v>
      </c>
      <c r="Y245" s="53" t="str">
        <f t="shared" si="940"/>
        <v>通常</v>
      </c>
      <c r="Z245" s="53" t="str">
        <f t="shared" si="940"/>
        <v>通常</v>
      </c>
      <c r="AA245" s="53" t="str">
        <f t="shared" si="940"/>
        <v>通常</v>
      </c>
      <c r="AB245" s="53" t="str">
        <f t="shared" si="940"/>
        <v>通常</v>
      </c>
      <c r="AC245" s="53" t="str">
        <f t="shared" si="940"/>
        <v>通常</v>
      </c>
      <c r="AD245" s="53" t="str">
        <f t="shared" si="940"/>
        <v>通常</v>
      </c>
      <c r="AE245" s="53" t="str">
        <f t="shared" si="940"/>
        <v>通常</v>
      </c>
      <c r="AF245" s="53" t="str">
        <f t="shared" si="940"/>
        <v>通常</v>
      </c>
      <c r="AG245" s="53" t="str">
        <f t="shared" si="940"/>
        <v>通常</v>
      </c>
      <c r="AI245" s="52"/>
      <c r="AJ245" s="37"/>
    </row>
    <row r="246" spans="2:36" hidden="1" x14ac:dyDescent="0.15">
      <c r="C246" s="53" t="str">
        <f>IF(C242="","通常実績",C242)</f>
        <v>通常実績</v>
      </c>
      <c r="D246" s="53" t="str">
        <f t="shared" ref="D246:AG246" si="941">IF(D242="","通常実績",D242)</f>
        <v>通常実績</v>
      </c>
      <c r="E246" s="53" t="str">
        <f t="shared" si="941"/>
        <v>通常実績</v>
      </c>
      <c r="F246" s="53" t="str">
        <f t="shared" si="941"/>
        <v>通常実績</v>
      </c>
      <c r="G246" s="53" t="str">
        <f t="shared" si="941"/>
        <v>通常実績</v>
      </c>
      <c r="H246" s="53" t="str">
        <f t="shared" si="941"/>
        <v>通常実績</v>
      </c>
      <c r="I246" s="53" t="str">
        <f t="shared" si="941"/>
        <v>通常実績</v>
      </c>
      <c r="J246" s="53" t="str">
        <f t="shared" si="941"/>
        <v>通常実績</v>
      </c>
      <c r="K246" s="53" t="str">
        <f t="shared" si="941"/>
        <v>通常実績</v>
      </c>
      <c r="L246" s="53" t="str">
        <f t="shared" si="941"/>
        <v>通常実績</v>
      </c>
      <c r="M246" s="53" t="str">
        <f t="shared" si="941"/>
        <v>通常実績</v>
      </c>
      <c r="N246" s="53" t="str">
        <f t="shared" si="941"/>
        <v>通常実績</v>
      </c>
      <c r="O246" s="53" t="str">
        <f t="shared" si="941"/>
        <v>通常実績</v>
      </c>
      <c r="P246" s="53" t="str">
        <f t="shared" si="941"/>
        <v>通常実績</v>
      </c>
      <c r="Q246" s="53" t="str">
        <f t="shared" si="941"/>
        <v>通常実績</v>
      </c>
      <c r="R246" s="53" t="str">
        <f t="shared" si="941"/>
        <v>通常実績</v>
      </c>
      <c r="S246" s="53" t="str">
        <f t="shared" si="941"/>
        <v>通常実績</v>
      </c>
      <c r="T246" s="53" t="str">
        <f t="shared" si="941"/>
        <v>通常実績</v>
      </c>
      <c r="U246" s="53" t="str">
        <f t="shared" si="941"/>
        <v>通常実績</v>
      </c>
      <c r="V246" s="53" t="str">
        <f t="shared" si="941"/>
        <v>通常実績</v>
      </c>
      <c r="W246" s="53" t="str">
        <f t="shared" si="941"/>
        <v>通常実績</v>
      </c>
      <c r="X246" s="53" t="str">
        <f t="shared" si="941"/>
        <v>通常実績</v>
      </c>
      <c r="Y246" s="53" t="str">
        <f t="shared" si="941"/>
        <v>通常実績</v>
      </c>
      <c r="Z246" s="53" t="str">
        <f t="shared" si="941"/>
        <v>通常実績</v>
      </c>
      <c r="AA246" s="53" t="str">
        <f t="shared" si="941"/>
        <v>通常実績</v>
      </c>
      <c r="AB246" s="53" t="str">
        <f t="shared" si="941"/>
        <v>通常実績</v>
      </c>
      <c r="AC246" s="53" t="str">
        <f t="shared" si="941"/>
        <v>通常実績</v>
      </c>
      <c r="AD246" s="53" t="str">
        <f t="shared" si="941"/>
        <v>通常実績</v>
      </c>
      <c r="AE246" s="53" t="str">
        <f t="shared" si="941"/>
        <v>通常実績</v>
      </c>
      <c r="AF246" s="53" t="str">
        <f t="shared" si="941"/>
        <v>通常実績</v>
      </c>
      <c r="AG246" s="53" t="str">
        <f t="shared" si="941"/>
        <v>通常実績</v>
      </c>
      <c r="AI246" s="52"/>
      <c r="AJ246" s="37"/>
    </row>
    <row r="248" spans="2:36" hidden="1" x14ac:dyDescent="0.15">
      <c r="C248" s="7" t="e">
        <f>YEAR(C251)</f>
        <v>#VALUE!</v>
      </c>
      <c r="D248" s="7" t="e">
        <f>MONTH(C251)</f>
        <v>#VALUE!</v>
      </c>
    </row>
    <row r="249" spans="2:36" x14ac:dyDescent="0.15">
      <c r="B249" s="11" t="s">
        <v>19</v>
      </c>
      <c r="C249" s="98" t="e">
        <f>C251</f>
        <v>#VALUE!</v>
      </c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99"/>
      <c r="S249" s="99"/>
      <c r="T249" s="99"/>
      <c r="U249" s="99"/>
      <c r="V249" s="99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100"/>
    </row>
    <row r="250" spans="2:36" hidden="1" x14ac:dyDescent="0.15">
      <c r="B250" s="45"/>
      <c r="C250" s="29" t="e">
        <f>DATE($C248,$D248,1)</f>
        <v>#VALUE!</v>
      </c>
      <c r="D250" s="29" t="e">
        <f>C250+1</f>
        <v>#VALUE!</v>
      </c>
      <c r="E250" s="29" t="e">
        <f t="shared" ref="E250" si="942">D250+1</f>
        <v>#VALUE!</v>
      </c>
      <c r="F250" s="29" t="e">
        <f t="shared" ref="F250" si="943">E250+1</f>
        <v>#VALUE!</v>
      </c>
      <c r="G250" s="29" t="e">
        <f t="shared" ref="G250" si="944">F250+1</f>
        <v>#VALUE!</v>
      </c>
      <c r="H250" s="29" t="e">
        <f t="shared" ref="H250" si="945">G250+1</f>
        <v>#VALUE!</v>
      </c>
      <c r="I250" s="29" t="e">
        <f t="shared" ref="I250" si="946">H250+1</f>
        <v>#VALUE!</v>
      </c>
      <c r="J250" s="29" t="e">
        <f t="shared" ref="J250" si="947">I250+1</f>
        <v>#VALUE!</v>
      </c>
      <c r="K250" s="29" t="e">
        <f t="shared" ref="K250" si="948">J250+1</f>
        <v>#VALUE!</v>
      </c>
      <c r="L250" s="29" t="e">
        <f t="shared" ref="L250" si="949">K250+1</f>
        <v>#VALUE!</v>
      </c>
      <c r="M250" s="29" t="e">
        <f t="shared" ref="M250" si="950">L250+1</f>
        <v>#VALUE!</v>
      </c>
      <c r="N250" s="29" t="e">
        <f t="shared" ref="N250" si="951">M250+1</f>
        <v>#VALUE!</v>
      </c>
      <c r="O250" s="29" t="e">
        <f t="shared" ref="O250" si="952">N250+1</f>
        <v>#VALUE!</v>
      </c>
      <c r="P250" s="29" t="e">
        <f t="shared" ref="P250" si="953">O250+1</f>
        <v>#VALUE!</v>
      </c>
      <c r="Q250" s="29" t="e">
        <f t="shared" ref="Q250" si="954">P250+1</f>
        <v>#VALUE!</v>
      </c>
      <c r="R250" s="29" t="e">
        <f t="shared" ref="R250" si="955">Q250+1</f>
        <v>#VALUE!</v>
      </c>
      <c r="S250" s="29" t="e">
        <f t="shared" ref="S250" si="956">R250+1</f>
        <v>#VALUE!</v>
      </c>
      <c r="T250" s="29" t="e">
        <f t="shared" ref="T250" si="957">S250+1</f>
        <v>#VALUE!</v>
      </c>
      <c r="U250" s="29" t="e">
        <f t="shared" ref="U250" si="958">T250+1</f>
        <v>#VALUE!</v>
      </c>
      <c r="V250" s="29" t="e">
        <f t="shared" ref="V250" si="959">U250+1</f>
        <v>#VALUE!</v>
      </c>
      <c r="W250" s="29" t="e">
        <f t="shared" ref="W250" si="960">V250+1</f>
        <v>#VALUE!</v>
      </c>
      <c r="X250" s="29" t="e">
        <f t="shared" ref="X250" si="961">W250+1</f>
        <v>#VALUE!</v>
      </c>
      <c r="Y250" s="29" t="e">
        <f t="shared" ref="Y250" si="962">X250+1</f>
        <v>#VALUE!</v>
      </c>
      <c r="Z250" s="29" t="e">
        <f t="shared" ref="Z250" si="963">Y250+1</f>
        <v>#VALUE!</v>
      </c>
      <c r="AA250" s="29" t="e">
        <f t="shared" ref="AA250" si="964">Z250+1</f>
        <v>#VALUE!</v>
      </c>
      <c r="AB250" s="29" t="e">
        <f t="shared" ref="AB250" si="965">AA250+1</f>
        <v>#VALUE!</v>
      </c>
      <c r="AC250" s="29" t="e">
        <f t="shared" ref="AC250" si="966">AB250+1</f>
        <v>#VALUE!</v>
      </c>
      <c r="AD250" s="29" t="e">
        <f t="shared" ref="AD250" si="967">AC250+1</f>
        <v>#VALUE!</v>
      </c>
      <c r="AE250" s="29" t="e">
        <f t="shared" ref="AE250" si="968">AD250+1</f>
        <v>#VALUE!</v>
      </c>
      <c r="AF250" s="29" t="e">
        <f t="shared" ref="AF250" si="969">AE250+1</f>
        <v>#VALUE!</v>
      </c>
      <c r="AG250" s="29" t="e">
        <f t="shared" ref="AG250" si="970">AF250+1</f>
        <v>#VALUE!</v>
      </c>
      <c r="AH250" s="46"/>
      <c r="AI250" s="47"/>
    </row>
    <row r="251" spans="2:36" x14ac:dyDescent="0.15">
      <c r="B251" s="27" t="s">
        <v>20</v>
      </c>
      <c r="C251" s="48" t="e">
        <f>IF(EDATE(C236,1)&gt;$G$8,"",EDATE(C236,1))</f>
        <v>#VALUE!</v>
      </c>
      <c r="D251" s="29" t="e">
        <f>IF(D250&gt;$G$8,"",IF(C251=EOMONTH(DATE($C248,$D248,1),0),"",IF(C251="","",C251+1)))</f>
        <v>#VALUE!</v>
      </c>
      <c r="E251" s="29" t="e">
        <f t="shared" ref="E251" si="971">IF(E250&gt;$G$8,"",IF(D251=EOMONTH(DATE($C248,$D248,1),0),"",IF(D251="","",D251+1)))</f>
        <v>#VALUE!</v>
      </c>
      <c r="F251" s="29" t="e">
        <f t="shared" ref="F251" si="972">IF(F250&gt;$G$8,"",IF(E251=EOMONTH(DATE($C248,$D248,1),0),"",IF(E251="","",E251+1)))</f>
        <v>#VALUE!</v>
      </c>
      <c r="G251" s="29" t="e">
        <f t="shared" ref="G251" si="973">IF(G250&gt;$G$8,"",IF(F251=EOMONTH(DATE($C248,$D248,1),0),"",IF(F251="","",F251+1)))</f>
        <v>#VALUE!</v>
      </c>
      <c r="H251" s="29" t="e">
        <f t="shared" ref="H251" si="974">IF(H250&gt;$G$8,"",IF(G251=EOMONTH(DATE($C248,$D248,1),0),"",IF(G251="","",G251+1)))</f>
        <v>#VALUE!</v>
      </c>
      <c r="I251" s="29" t="e">
        <f t="shared" ref="I251" si="975">IF(I250&gt;$G$8,"",IF(H251=EOMONTH(DATE($C248,$D248,1),0),"",IF(H251="","",H251+1)))</f>
        <v>#VALUE!</v>
      </c>
      <c r="J251" s="29" t="e">
        <f t="shared" ref="J251" si="976">IF(J250&gt;$G$8,"",IF(I251=EOMONTH(DATE($C248,$D248,1),0),"",IF(I251="","",I251+1)))</f>
        <v>#VALUE!</v>
      </c>
      <c r="K251" s="29" t="e">
        <f t="shared" ref="K251" si="977">IF(K250&gt;$G$8,"",IF(J251=EOMONTH(DATE($C248,$D248,1),0),"",IF(J251="","",J251+1)))</f>
        <v>#VALUE!</v>
      </c>
      <c r="L251" s="29" t="e">
        <f t="shared" ref="L251" si="978">IF(L250&gt;$G$8,"",IF(K251=EOMONTH(DATE($C248,$D248,1),0),"",IF(K251="","",K251+1)))</f>
        <v>#VALUE!</v>
      </c>
      <c r="M251" s="29" t="e">
        <f t="shared" ref="M251" si="979">IF(M250&gt;$G$8,"",IF(L251=EOMONTH(DATE($C248,$D248,1),0),"",IF(L251="","",L251+1)))</f>
        <v>#VALUE!</v>
      </c>
      <c r="N251" s="29" t="e">
        <f t="shared" ref="N251" si="980">IF(N250&gt;$G$8,"",IF(M251=EOMONTH(DATE($C248,$D248,1),0),"",IF(M251="","",M251+1)))</f>
        <v>#VALUE!</v>
      </c>
      <c r="O251" s="29" t="e">
        <f t="shared" ref="O251" si="981">IF(O250&gt;$G$8,"",IF(N251=EOMONTH(DATE($C248,$D248,1),0),"",IF(N251="","",N251+1)))</f>
        <v>#VALUE!</v>
      </c>
      <c r="P251" s="29" t="e">
        <f t="shared" ref="P251" si="982">IF(P250&gt;$G$8,"",IF(O251=EOMONTH(DATE($C248,$D248,1),0),"",IF(O251="","",O251+1)))</f>
        <v>#VALUE!</v>
      </c>
      <c r="Q251" s="29" t="e">
        <f t="shared" ref="Q251" si="983">IF(Q250&gt;$G$8,"",IF(P251=EOMONTH(DATE($C248,$D248,1),0),"",IF(P251="","",P251+1)))</f>
        <v>#VALUE!</v>
      </c>
      <c r="R251" s="29" t="e">
        <f t="shared" ref="R251" si="984">IF(R250&gt;$G$8,"",IF(Q251=EOMONTH(DATE($C248,$D248,1),0),"",IF(Q251="","",Q251+1)))</f>
        <v>#VALUE!</v>
      </c>
      <c r="S251" s="29" t="e">
        <f t="shared" ref="S251" si="985">IF(S250&gt;$G$8,"",IF(R251=EOMONTH(DATE($C248,$D248,1),0),"",IF(R251="","",R251+1)))</f>
        <v>#VALUE!</v>
      </c>
      <c r="T251" s="29" t="e">
        <f t="shared" ref="T251" si="986">IF(T250&gt;$G$8,"",IF(S251=EOMONTH(DATE($C248,$D248,1),0),"",IF(S251="","",S251+1)))</f>
        <v>#VALUE!</v>
      </c>
      <c r="U251" s="29" t="e">
        <f t="shared" ref="U251" si="987">IF(U250&gt;$G$8,"",IF(T251=EOMONTH(DATE($C248,$D248,1),0),"",IF(T251="","",T251+1)))</f>
        <v>#VALUE!</v>
      </c>
      <c r="V251" s="29" t="e">
        <f t="shared" ref="V251" si="988">IF(V250&gt;$G$8,"",IF(U251=EOMONTH(DATE($C248,$D248,1),0),"",IF(U251="","",U251+1)))</f>
        <v>#VALUE!</v>
      </c>
      <c r="W251" s="29" t="e">
        <f t="shared" ref="W251" si="989">IF(W250&gt;$G$8,"",IF(V251=EOMONTH(DATE($C248,$D248,1),0),"",IF(V251="","",V251+1)))</f>
        <v>#VALUE!</v>
      </c>
      <c r="X251" s="29" t="e">
        <f t="shared" ref="X251" si="990">IF(X250&gt;$G$8,"",IF(W251=EOMONTH(DATE($C248,$D248,1),0),"",IF(W251="","",W251+1)))</f>
        <v>#VALUE!</v>
      </c>
      <c r="Y251" s="29" t="e">
        <f t="shared" ref="Y251" si="991">IF(Y250&gt;$G$8,"",IF(X251=EOMONTH(DATE($C248,$D248,1),0),"",IF(X251="","",X251+1)))</f>
        <v>#VALUE!</v>
      </c>
      <c r="Z251" s="29" t="e">
        <f t="shared" ref="Z251" si="992">IF(Z250&gt;$G$8,"",IF(Y251=EOMONTH(DATE($C248,$D248,1),0),"",IF(Y251="","",Y251+1)))</f>
        <v>#VALUE!</v>
      </c>
      <c r="AA251" s="29" t="e">
        <f t="shared" ref="AA251" si="993">IF(AA250&gt;$G$8,"",IF(Z251=EOMONTH(DATE($C248,$D248,1),0),"",IF(Z251="","",Z251+1)))</f>
        <v>#VALUE!</v>
      </c>
      <c r="AB251" s="29" t="e">
        <f t="shared" ref="AB251" si="994">IF(AB250&gt;$G$8,"",IF(AA251=EOMONTH(DATE($C248,$D248,1),0),"",IF(AA251="","",AA251+1)))</f>
        <v>#VALUE!</v>
      </c>
      <c r="AC251" s="29" t="e">
        <f t="shared" ref="AC251" si="995">IF(AC250&gt;$G$8,"",IF(AB251=EOMONTH(DATE($C248,$D248,1),0),"",IF(AB251="","",AB251+1)))</f>
        <v>#VALUE!</v>
      </c>
      <c r="AD251" s="29" t="e">
        <f t="shared" ref="AD251" si="996">IF(AD250&gt;$G$8,"",IF(AC251=EOMONTH(DATE($C248,$D248,1),0),"",IF(AC251="","",AC251+1)))</f>
        <v>#VALUE!</v>
      </c>
      <c r="AE251" s="29" t="e">
        <f t="shared" ref="AE251" si="997">IF(AE250&gt;$G$8,"",IF(AD251=EOMONTH(DATE($C248,$D248,1),0),"",IF(AD251="","",AD251+1)))</f>
        <v>#VALUE!</v>
      </c>
      <c r="AF251" s="29" t="e">
        <f t="shared" ref="AF251" si="998">IF(AF250&gt;$G$8,"",IF(AE251=EOMONTH(DATE($C248,$D248,1),0),"",IF(AE251="","",AE251+1)))</f>
        <v>#VALUE!</v>
      </c>
      <c r="AG251" s="29" t="e">
        <f t="shared" ref="AG251" si="999">IF(AG250&gt;$G$8,"",IF(AF251=EOMONTH(DATE($C248,$D248,1),0),"",IF(AF251="","",AF251+1)))</f>
        <v>#VALUE!</v>
      </c>
      <c r="AH251" s="30" t="s">
        <v>21</v>
      </c>
      <c r="AI251" s="31">
        <f>+COUNTIFS(C252:AG252,"土",C256:AG256,"")+COUNTIFS(C252:AG252,"日",C256:AG256,"")</f>
        <v>0</v>
      </c>
    </row>
    <row r="252" spans="2:36" x14ac:dyDescent="0.15">
      <c r="B252" s="32" t="s">
        <v>5</v>
      </c>
      <c r="C252" s="33" t="str">
        <f>IFERROR(TEXT(WEEKDAY(+C251),"aaa"),"")</f>
        <v/>
      </c>
      <c r="D252" s="33" t="str">
        <f t="shared" ref="D252:AG252" si="1000">IFERROR(TEXT(WEEKDAY(+D251),"aaa"),"")</f>
        <v/>
      </c>
      <c r="E252" s="33" t="str">
        <f t="shared" si="1000"/>
        <v/>
      </c>
      <c r="F252" s="33" t="str">
        <f t="shared" si="1000"/>
        <v/>
      </c>
      <c r="G252" s="33" t="str">
        <f t="shared" si="1000"/>
        <v/>
      </c>
      <c r="H252" s="33" t="str">
        <f t="shared" si="1000"/>
        <v/>
      </c>
      <c r="I252" s="33" t="str">
        <f t="shared" si="1000"/>
        <v/>
      </c>
      <c r="J252" s="33" t="str">
        <f t="shared" si="1000"/>
        <v/>
      </c>
      <c r="K252" s="33" t="str">
        <f t="shared" si="1000"/>
        <v/>
      </c>
      <c r="L252" s="33" t="str">
        <f t="shared" si="1000"/>
        <v/>
      </c>
      <c r="M252" s="33" t="str">
        <f t="shared" si="1000"/>
        <v/>
      </c>
      <c r="N252" s="33" t="str">
        <f t="shared" si="1000"/>
        <v/>
      </c>
      <c r="O252" s="33" t="str">
        <f t="shared" si="1000"/>
        <v/>
      </c>
      <c r="P252" s="33" t="str">
        <f t="shared" si="1000"/>
        <v/>
      </c>
      <c r="Q252" s="33" t="str">
        <f t="shared" si="1000"/>
        <v/>
      </c>
      <c r="R252" s="33" t="str">
        <f t="shared" si="1000"/>
        <v/>
      </c>
      <c r="S252" s="33" t="str">
        <f t="shared" si="1000"/>
        <v/>
      </c>
      <c r="T252" s="33" t="str">
        <f t="shared" si="1000"/>
        <v/>
      </c>
      <c r="U252" s="33" t="str">
        <f t="shared" si="1000"/>
        <v/>
      </c>
      <c r="V252" s="33" t="str">
        <f t="shared" si="1000"/>
        <v/>
      </c>
      <c r="W252" s="33" t="str">
        <f t="shared" si="1000"/>
        <v/>
      </c>
      <c r="X252" s="33" t="str">
        <f t="shared" si="1000"/>
        <v/>
      </c>
      <c r="Y252" s="33" t="str">
        <f t="shared" si="1000"/>
        <v/>
      </c>
      <c r="Z252" s="33" t="str">
        <f t="shared" si="1000"/>
        <v/>
      </c>
      <c r="AA252" s="33" t="str">
        <f t="shared" si="1000"/>
        <v/>
      </c>
      <c r="AB252" s="33" t="str">
        <f t="shared" si="1000"/>
        <v/>
      </c>
      <c r="AC252" s="33" t="str">
        <f t="shared" si="1000"/>
        <v/>
      </c>
      <c r="AD252" s="33" t="str">
        <f t="shared" si="1000"/>
        <v/>
      </c>
      <c r="AE252" s="33" t="str">
        <f t="shared" si="1000"/>
        <v/>
      </c>
      <c r="AF252" s="33" t="str">
        <f t="shared" si="1000"/>
        <v/>
      </c>
      <c r="AG252" s="33" t="str">
        <f t="shared" si="1000"/>
        <v/>
      </c>
      <c r="AH252" s="30" t="s">
        <v>16</v>
      </c>
      <c r="AI252" s="31">
        <f>+COUNTIF(C256:AG256,"夏休")+COUNTIF(C256:AG256,"冬休")+COUNTIF(C256:AG256,"中止")</f>
        <v>0</v>
      </c>
    </row>
    <row r="253" spans="2:36" ht="13.5" customHeight="1" x14ac:dyDescent="0.15">
      <c r="B253" s="104" t="s">
        <v>8</v>
      </c>
      <c r="C253" s="110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  <c r="AD253" s="116"/>
      <c r="AE253" s="116"/>
      <c r="AF253" s="101"/>
      <c r="AG253" s="119"/>
      <c r="AH253" s="34" t="s">
        <v>2</v>
      </c>
      <c r="AI253" s="35">
        <f>COUNT(C251:AG251)-AI252</f>
        <v>0</v>
      </c>
    </row>
    <row r="254" spans="2:36" ht="13.5" customHeight="1" x14ac:dyDescent="0.15">
      <c r="B254" s="105"/>
      <c r="C254" s="111"/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17"/>
      <c r="AE254" s="117"/>
      <c r="AF254" s="102"/>
      <c r="AG254" s="120"/>
      <c r="AH254" s="34" t="s">
        <v>6</v>
      </c>
      <c r="AI254" s="36">
        <f>+COUNTIF(C257:AG257,"休")</f>
        <v>0</v>
      </c>
      <c r="AJ254" s="37" t="e">
        <f>IF(AI255&gt;0.285,"",IF(AI254&lt;AI251,"←計画日数が足りません",""))</f>
        <v>#DIV/0!</v>
      </c>
    </row>
    <row r="255" spans="2:36" ht="13.5" customHeight="1" x14ac:dyDescent="0.15">
      <c r="B255" s="106"/>
      <c r="C255" s="112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  <c r="AB255" s="103"/>
      <c r="AC255" s="103"/>
      <c r="AD255" s="118"/>
      <c r="AE255" s="118"/>
      <c r="AF255" s="103"/>
      <c r="AG255" s="121"/>
      <c r="AH255" s="34" t="s">
        <v>9</v>
      </c>
      <c r="AI255" s="49" t="e">
        <f>+AI254/AI253</f>
        <v>#DIV/0!</v>
      </c>
    </row>
    <row r="256" spans="2:36" x14ac:dyDescent="0.15">
      <c r="B256" s="39" t="s">
        <v>15</v>
      </c>
      <c r="C256" s="5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3"/>
      <c r="AE256" s="3"/>
      <c r="AF256" s="2"/>
      <c r="AG256" s="4"/>
      <c r="AH256" s="34" t="s">
        <v>10</v>
      </c>
      <c r="AI256" s="36">
        <f>+COUNTIF(C258:AG258,"*休")</f>
        <v>0</v>
      </c>
    </row>
    <row r="257" spans="2:36" x14ac:dyDescent="0.15">
      <c r="B257" s="32" t="s">
        <v>0</v>
      </c>
      <c r="C257" s="5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54"/>
      <c r="AH257" s="40" t="s">
        <v>4</v>
      </c>
      <c r="AI257" s="50" t="e">
        <f>+AI256/AI253</f>
        <v>#DIV/0!</v>
      </c>
    </row>
    <row r="258" spans="2:36" x14ac:dyDescent="0.15">
      <c r="B258" s="42" t="s">
        <v>7</v>
      </c>
      <c r="C258" s="55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7"/>
      <c r="AH258" s="43" t="s">
        <v>18</v>
      </c>
      <c r="AI258" s="44" t="e">
        <f>_xlfn.IFS(AI257&gt;=0.285,"OK",AI251&lt;=AI256,"OK",AI251&gt;AI256,"NG")</f>
        <v>#DIV/0!</v>
      </c>
      <c r="AJ258" s="37" t="e">
        <f>IF(AI258="NG","←月単位未達成","←月単位達成")</f>
        <v>#DIV/0!</v>
      </c>
    </row>
    <row r="259" spans="2:36" hidden="1" x14ac:dyDescent="0.15">
      <c r="C259" s="53" t="str">
        <f>IF($C256="","通常",C256)</f>
        <v>通常</v>
      </c>
      <c r="D259" s="53" t="str">
        <f t="shared" ref="D259:E259" si="1001">IF(D256="","通常",D256)</f>
        <v>通常</v>
      </c>
      <c r="E259" s="53" t="str">
        <f t="shared" si="1001"/>
        <v>通常</v>
      </c>
      <c r="F259" s="53" t="str">
        <f t="shared" ref="F259" si="1002">IF($C256="","通常",F256)</f>
        <v>通常</v>
      </c>
      <c r="G259" s="53" t="str">
        <f t="shared" ref="G259:H259" si="1003">IF(G256="","通常",G256)</f>
        <v>通常</v>
      </c>
      <c r="H259" s="53" t="str">
        <f t="shared" si="1003"/>
        <v>通常</v>
      </c>
      <c r="I259" s="53" t="str">
        <f t="shared" ref="I259" si="1004">IF($C256="","通常",I256)</f>
        <v>通常</v>
      </c>
      <c r="J259" s="53" t="str">
        <f t="shared" ref="J259:K259" si="1005">IF(J256="","通常",J256)</f>
        <v>通常</v>
      </c>
      <c r="K259" s="53" t="str">
        <f t="shared" si="1005"/>
        <v>通常</v>
      </c>
      <c r="L259" s="53" t="str">
        <f t="shared" ref="L259" si="1006">IF($C256="","通常",L256)</f>
        <v>通常</v>
      </c>
      <c r="M259" s="53" t="str">
        <f t="shared" ref="M259:N259" si="1007">IF(M256="","通常",M256)</f>
        <v>通常</v>
      </c>
      <c r="N259" s="53" t="str">
        <f t="shared" si="1007"/>
        <v>通常</v>
      </c>
      <c r="O259" s="53" t="str">
        <f t="shared" ref="O259" si="1008">IF($C256="","通常",O256)</f>
        <v>通常</v>
      </c>
      <c r="P259" s="53" t="str">
        <f t="shared" ref="P259:Q259" si="1009">IF(P256="","通常",P256)</f>
        <v>通常</v>
      </c>
      <c r="Q259" s="53" t="str">
        <f t="shared" si="1009"/>
        <v>通常</v>
      </c>
      <c r="R259" s="53" t="str">
        <f t="shared" ref="R259" si="1010">IF($C256="","通常",R256)</f>
        <v>通常</v>
      </c>
      <c r="S259" s="53" t="str">
        <f t="shared" ref="S259:T259" si="1011">IF(S256="","通常",S256)</f>
        <v>通常</v>
      </c>
      <c r="T259" s="53" t="str">
        <f t="shared" si="1011"/>
        <v>通常</v>
      </c>
      <c r="U259" s="53" t="str">
        <f t="shared" ref="U259" si="1012">IF($C256="","通常",U256)</f>
        <v>通常</v>
      </c>
      <c r="V259" s="53" t="str">
        <f t="shared" ref="V259:W259" si="1013">IF(V256="","通常",V256)</f>
        <v>通常</v>
      </c>
      <c r="W259" s="53" t="str">
        <f t="shared" si="1013"/>
        <v>通常</v>
      </c>
      <c r="X259" s="53" t="str">
        <f t="shared" ref="X259" si="1014">IF($C256="","通常",X256)</f>
        <v>通常</v>
      </c>
      <c r="Y259" s="53" t="str">
        <f t="shared" ref="Y259:Z259" si="1015">IF(Y256="","通常",Y256)</f>
        <v>通常</v>
      </c>
      <c r="Z259" s="53" t="str">
        <f t="shared" si="1015"/>
        <v>通常</v>
      </c>
      <c r="AA259" s="53" t="str">
        <f t="shared" ref="AA259" si="1016">IF($C256="","通常",AA256)</f>
        <v>通常</v>
      </c>
      <c r="AB259" s="53" t="str">
        <f t="shared" ref="AB259:AC259" si="1017">IF(AB256="","通常",AB256)</f>
        <v>通常</v>
      </c>
      <c r="AC259" s="53" t="str">
        <f t="shared" si="1017"/>
        <v>通常</v>
      </c>
      <c r="AD259" s="53" t="str">
        <f t="shared" ref="AD259" si="1018">IF($C256="","通常",AD256)</f>
        <v>通常</v>
      </c>
      <c r="AE259" s="53" t="str">
        <f t="shared" ref="AE259:AF259" si="1019">IF(AE256="","通常",AE256)</f>
        <v>通常</v>
      </c>
      <c r="AF259" s="53" t="str">
        <f t="shared" si="1019"/>
        <v>通常</v>
      </c>
      <c r="AG259" s="53" t="str">
        <f t="shared" ref="AG259" si="1020">IF($C256="","通常",AG256)</f>
        <v>通常</v>
      </c>
      <c r="AI259" s="52"/>
      <c r="AJ259" s="37"/>
    </row>
    <row r="260" spans="2:36" hidden="1" x14ac:dyDescent="0.15">
      <c r="C260" s="53" t="str">
        <f>IF(C256="","通常実績",C256)</f>
        <v>通常実績</v>
      </c>
      <c r="D260" s="53" t="str">
        <f t="shared" ref="D260:F260" si="1021">IF(D256="","通常実績",D256)</f>
        <v>通常実績</v>
      </c>
      <c r="E260" s="53" t="str">
        <f t="shared" si="1021"/>
        <v>通常実績</v>
      </c>
      <c r="F260" s="53" t="str">
        <f t="shared" si="1021"/>
        <v>通常実績</v>
      </c>
      <c r="G260" s="53" t="str">
        <f t="shared" ref="G260:AG260" si="1022">IF(G256="","通常実績",G256)</f>
        <v>通常実績</v>
      </c>
      <c r="H260" s="53" t="str">
        <f t="shared" si="1022"/>
        <v>通常実績</v>
      </c>
      <c r="I260" s="53" t="str">
        <f t="shared" si="1022"/>
        <v>通常実績</v>
      </c>
      <c r="J260" s="53" t="str">
        <f t="shared" si="1022"/>
        <v>通常実績</v>
      </c>
      <c r="K260" s="53" t="str">
        <f t="shared" si="1022"/>
        <v>通常実績</v>
      </c>
      <c r="L260" s="53" t="str">
        <f t="shared" si="1022"/>
        <v>通常実績</v>
      </c>
      <c r="M260" s="53" t="str">
        <f t="shared" si="1022"/>
        <v>通常実績</v>
      </c>
      <c r="N260" s="53" t="str">
        <f t="shared" si="1022"/>
        <v>通常実績</v>
      </c>
      <c r="O260" s="53" t="str">
        <f t="shared" si="1022"/>
        <v>通常実績</v>
      </c>
      <c r="P260" s="53" t="str">
        <f t="shared" si="1022"/>
        <v>通常実績</v>
      </c>
      <c r="Q260" s="53" t="str">
        <f t="shared" si="1022"/>
        <v>通常実績</v>
      </c>
      <c r="R260" s="53" t="str">
        <f t="shared" si="1022"/>
        <v>通常実績</v>
      </c>
      <c r="S260" s="53" t="str">
        <f t="shared" si="1022"/>
        <v>通常実績</v>
      </c>
      <c r="T260" s="53" t="str">
        <f t="shared" si="1022"/>
        <v>通常実績</v>
      </c>
      <c r="U260" s="53" t="str">
        <f t="shared" si="1022"/>
        <v>通常実績</v>
      </c>
      <c r="V260" s="53" t="str">
        <f t="shared" si="1022"/>
        <v>通常実績</v>
      </c>
      <c r="W260" s="53" t="str">
        <f t="shared" si="1022"/>
        <v>通常実績</v>
      </c>
      <c r="X260" s="53" t="str">
        <f t="shared" si="1022"/>
        <v>通常実績</v>
      </c>
      <c r="Y260" s="53" t="str">
        <f t="shared" si="1022"/>
        <v>通常実績</v>
      </c>
      <c r="Z260" s="53" t="str">
        <f t="shared" si="1022"/>
        <v>通常実績</v>
      </c>
      <c r="AA260" s="53" t="str">
        <f t="shared" si="1022"/>
        <v>通常実績</v>
      </c>
      <c r="AB260" s="53" t="str">
        <f t="shared" si="1022"/>
        <v>通常実績</v>
      </c>
      <c r="AC260" s="53" t="str">
        <f t="shared" si="1022"/>
        <v>通常実績</v>
      </c>
      <c r="AD260" s="53" t="str">
        <f t="shared" si="1022"/>
        <v>通常実績</v>
      </c>
      <c r="AE260" s="53" t="str">
        <f t="shared" si="1022"/>
        <v>通常実績</v>
      </c>
      <c r="AF260" s="53" t="str">
        <f t="shared" si="1022"/>
        <v>通常実績</v>
      </c>
      <c r="AG260" s="53" t="str">
        <f t="shared" si="1022"/>
        <v>通常実績</v>
      </c>
      <c r="AI260" s="52"/>
      <c r="AJ260" s="37"/>
    </row>
    <row r="262" spans="2:36" hidden="1" x14ac:dyDescent="0.15">
      <c r="C262" s="7" t="e">
        <f>YEAR(C265)</f>
        <v>#VALUE!</v>
      </c>
      <c r="D262" s="7" t="e">
        <f>MONTH(C265)</f>
        <v>#VALUE!</v>
      </c>
    </row>
    <row r="263" spans="2:36" x14ac:dyDescent="0.15">
      <c r="B263" s="11" t="s">
        <v>19</v>
      </c>
      <c r="C263" s="98" t="e">
        <f>C265</f>
        <v>#VALUE!</v>
      </c>
      <c r="D263" s="99"/>
      <c r="E263" s="99"/>
      <c r="F263" s="99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Q263" s="99"/>
      <c r="R263" s="99"/>
      <c r="S263" s="99"/>
      <c r="T263" s="99"/>
      <c r="U263" s="99"/>
      <c r="V263" s="99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100"/>
    </row>
    <row r="264" spans="2:36" hidden="1" x14ac:dyDescent="0.15">
      <c r="B264" s="45"/>
      <c r="C264" s="29" t="e">
        <f>DATE($C262,$D262,1)</f>
        <v>#VALUE!</v>
      </c>
      <c r="D264" s="29" t="e">
        <f>C264+1</f>
        <v>#VALUE!</v>
      </c>
      <c r="E264" s="29" t="e">
        <f t="shared" ref="E264" si="1023">D264+1</f>
        <v>#VALUE!</v>
      </c>
      <c r="F264" s="29" t="e">
        <f t="shared" ref="F264" si="1024">E264+1</f>
        <v>#VALUE!</v>
      </c>
      <c r="G264" s="29" t="e">
        <f t="shared" ref="G264" si="1025">F264+1</f>
        <v>#VALUE!</v>
      </c>
      <c r="H264" s="29" t="e">
        <f t="shared" ref="H264" si="1026">G264+1</f>
        <v>#VALUE!</v>
      </c>
      <c r="I264" s="29" t="e">
        <f t="shared" ref="I264" si="1027">H264+1</f>
        <v>#VALUE!</v>
      </c>
      <c r="J264" s="29" t="e">
        <f t="shared" ref="J264" si="1028">I264+1</f>
        <v>#VALUE!</v>
      </c>
      <c r="K264" s="29" t="e">
        <f t="shared" ref="K264" si="1029">J264+1</f>
        <v>#VALUE!</v>
      </c>
      <c r="L264" s="29" t="e">
        <f t="shared" ref="L264" si="1030">K264+1</f>
        <v>#VALUE!</v>
      </c>
      <c r="M264" s="29" t="e">
        <f t="shared" ref="M264" si="1031">L264+1</f>
        <v>#VALUE!</v>
      </c>
      <c r="N264" s="29" t="e">
        <f t="shared" ref="N264" si="1032">M264+1</f>
        <v>#VALUE!</v>
      </c>
      <c r="O264" s="29" t="e">
        <f t="shared" ref="O264" si="1033">N264+1</f>
        <v>#VALUE!</v>
      </c>
      <c r="P264" s="29" t="e">
        <f t="shared" ref="P264" si="1034">O264+1</f>
        <v>#VALUE!</v>
      </c>
      <c r="Q264" s="29" t="e">
        <f t="shared" ref="Q264" si="1035">P264+1</f>
        <v>#VALUE!</v>
      </c>
      <c r="R264" s="29" t="e">
        <f t="shared" ref="R264" si="1036">Q264+1</f>
        <v>#VALUE!</v>
      </c>
      <c r="S264" s="29" t="e">
        <f t="shared" ref="S264" si="1037">R264+1</f>
        <v>#VALUE!</v>
      </c>
      <c r="T264" s="29" t="e">
        <f t="shared" ref="T264" si="1038">S264+1</f>
        <v>#VALUE!</v>
      </c>
      <c r="U264" s="29" t="e">
        <f t="shared" ref="U264" si="1039">T264+1</f>
        <v>#VALUE!</v>
      </c>
      <c r="V264" s="29" t="e">
        <f t="shared" ref="V264" si="1040">U264+1</f>
        <v>#VALUE!</v>
      </c>
      <c r="W264" s="29" t="e">
        <f t="shared" ref="W264" si="1041">V264+1</f>
        <v>#VALUE!</v>
      </c>
      <c r="X264" s="29" t="e">
        <f t="shared" ref="X264" si="1042">W264+1</f>
        <v>#VALUE!</v>
      </c>
      <c r="Y264" s="29" t="e">
        <f t="shared" ref="Y264" si="1043">X264+1</f>
        <v>#VALUE!</v>
      </c>
      <c r="Z264" s="29" t="e">
        <f t="shared" ref="Z264" si="1044">Y264+1</f>
        <v>#VALUE!</v>
      </c>
      <c r="AA264" s="29" t="e">
        <f t="shared" ref="AA264" si="1045">Z264+1</f>
        <v>#VALUE!</v>
      </c>
      <c r="AB264" s="29" t="e">
        <f t="shared" ref="AB264" si="1046">AA264+1</f>
        <v>#VALUE!</v>
      </c>
      <c r="AC264" s="29" t="e">
        <f t="shared" ref="AC264" si="1047">AB264+1</f>
        <v>#VALUE!</v>
      </c>
      <c r="AD264" s="29" t="e">
        <f t="shared" ref="AD264" si="1048">AC264+1</f>
        <v>#VALUE!</v>
      </c>
      <c r="AE264" s="29" t="e">
        <f t="shared" ref="AE264" si="1049">AD264+1</f>
        <v>#VALUE!</v>
      </c>
      <c r="AF264" s="29" t="e">
        <f t="shared" ref="AF264" si="1050">AE264+1</f>
        <v>#VALUE!</v>
      </c>
      <c r="AG264" s="29" t="e">
        <f t="shared" ref="AG264" si="1051">AF264+1</f>
        <v>#VALUE!</v>
      </c>
      <c r="AH264" s="46"/>
      <c r="AI264" s="47"/>
    </row>
    <row r="265" spans="2:36" x14ac:dyDescent="0.15">
      <c r="B265" s="27" t="s">
        <v>20</v>
      </c>
      <c r="C265" s="48" t="e">
        <f>IF(EDATE(C250,1)&gt;$G$8,"",EDATE(C250,1))</f>
        <v>#VALUE!</v>
      </c>
      <c r="D265" s="29" t="e">
        <f>IF(D264&gt;$G$8,"",IF(C265=EOMONTH(DATE($C262,$D262,1),0),"",IF(C265="","",C265+1)))</f>
        <v>#VALUE!</v>
      </c>
      <c r="E265" s="29" t="e">
        <f t="shared" ref="E265" si="1052">IF(E264&gt;$G$8,"",IF(D265=EOMONTH(DATE($C262,$D262,1),0),"",IF(D265="","",D265+1)))</f>
        <v>#VALUE!</v>
      </c>
      <c r="F265" s="29" t="e">
        <f t="shared" ref="F265" si="1053">IF(F264&gt;$G$8,"",IF(E265=EOMONTH(DATE($C262,$D262,1),0),"",IF(E265="","",E265+1)))</f>
        <v>#VALUE!</v>
      </c>
      <c r="G265" s="29" t="e">
        <f t="shared" ref="G265" si="1054">IF(G264&gt;$G$8,"",IF(F265=EOMONTH(DATE($C262,$D262,1),0),"",IF(F265="","",F265+1)))</f>
        <v>#VALUE!</v>
      </c>
      <c r="H265" s="29" t="e">
        <f t="shared" ref="H265" si="1055">IF(H264&gt;$G$8,"",IF(G265=EOMONTH(DATE($C262,$D262,1),0),"",IF(G265="","",G265+1)))</f>
        <v>#VALUE!</v>
      </c>
      <c r="I265" s="29" t="e">
        <f t="shared" ref="I265" si="1056">IF(I264&gt;$G$8,"",IF(H265=EOMONTH(DATE($C262,$D262,1),0),"",IF(H265="","",H265+1)))</f>
        <v>#VALUE!</v>
      </c>
      <c r="J265" s="29" t="e">
        <f t="shared" ref="J265" si="1057">IF(J264&gt;$G$8,"",IF(I265=EOMONTH(DATE($C262,$D262,1),0),"",IF(I265="","",I265+1)))</f>
        <v>#VALUE!</v>
      </c>
      <c r="K265" s="29" t="e">
        <f t="shared" ref="K265" si="1058">IF(K264&gt;$G$8,"",IF(J265=EOMONTH(DATE($C262,$D262,1),0),"",IF(J265="","",J265+1)))</f>
        <v>#VALUE!</v>
      </c>
      <c r="L265" s="29" t="e">
        <f t="shared" ref="L265" si="1059">IF(L264&gt;$G$8,"",IF(K265=EOMONTH(DATE($C262,$D262,1),0),"",IF(K265="","",K265+1)))</f>
        <v>#VALUE!</v>
      </c>
      <c r="M265" s="29" t="e">
        <f t="shared" ref="M265" si="1060">IF(M264&gt;$G$8,"",IF(L265=EOMONTH(DATE($C262,$D262,1),0),"",IF(L265="","",L265+1)))</f>
        <v>#VALUE!</v>
      </c>
      <c r="N265" s="29" t="e">
        <f t="shared" ref="N265" si="1061">IF(N264&gt;$G$8,"",IF(M265=EOMONTH(DATE($C262,$D262,1),0),"",IF(M265="","",M265+1)))</f>
        <v>#VALUE!</v>
      </c>
      <c r="O265" s="29" t="e">
        <f t="shared" ref="O265" si="1062">IF(O264&gt;$G$8,"",IF(N265=EOMONTH(DATE($C262,$D262,1),0),"",IF(N265="","",N265+1)))</f>
        <v>#VALUE!</v>
      </c>
      <c r="P265" s="29" t="e">
        <f t="shared" ref="P265" si="1063">IF(P264&gt;$G$8,"",IF(O265=EOMONTH(DATE($C262,$D262,1),0),"",IF(O265="","",O265+1)))</f>
        <v>#VALUE!</v>
      </c>
      <c r="Q265" s="29" t="e">
        <f t="shared" ref="Q265" si="1064">IF(Q264&gt;$G$8,"",IF(P265=EOMONTH(DATE($C262,$D262,1),0),"",IF(P265="","",P265+1)))</f>
        <v>#VALUE!</v>
      </c>
      <c r="R265" s="29" t="e">
        <f t="shared" ref="R265" si="1065">IF(R264&gt;$G$8,"",IF(Q265=EOMONTH(DATE($C262,$D262,1),0),"",IF(Q265="","",Q265+1)))</f>
        <v>#VALUE!</v>
      </c>
      <c r="S265" s="29" t="e">
        <f t="shared" ref="S265" si="1066">IF(S264&gt;$G$8,"",IF(R265=EOMONTH(DATE($C262,$D262,1),0),"",IF(R265="","",R265+1)))</f>
        <v>#VALUE!</v>
      </c>
      <c r="T265" s="29" t="e">
        <f t="shared" ref="T265" si="1067">IF(T264&gt;$G$8,"",IF(S265=EOMONTH(DATE($C262,$D262,1),0),"",IF(S265="","",S265+1)))</f>
        <v>#VALUE!</v>
      </c>
      <c r="U265" s="29" t="e">
        <f t="shared" ref="U265" si="1068">IF(U264&gt;$G$8,"",IF(T265=EOMONTH(DATE($C262,$D262,1),0),"",IF(T265="","",T265+1)))</f>
        <v>#VALUE!</v>
      </c>
      <c r="V265" s="29" t="e">
        <f t="shared" ref="V265" si="1069">IF(V264&gt;$G$8,"",IF(U265=EOMONTH(DATE($C262,$D262,1),0),"",IF(U265="","",U265+1)))</f>
        <v>#VALUE!</v>
      </c>
      <c r="W265" s="29" t="e">
        <f t="shared" ref="W265" si="1070">IF(W264&gt;$G$8,"",IF(V265=EOMONTH(DATE($C262,$D262,1),0),"",IF(V265="","",V265+1)))</f>
        <v>#VALUE!</v>
      </c>
      <c r="X265" s="29" t="e">
        <f t="shared" ref="X265" si="1071">IF(X264&gt;$G$8,"",IF(W265=EOMONTH(DATE($C262,$D262,1),0),"",IF(W265="","",W265+1)))</f>
        <v>#VALUE!</v>
      </c>
      <c r="Y265" s="29" t="e">
        <f t="shared" ref="Y265" si="1072">IF(Y264&gt;$G$8,"",IF(X265=EOMONTH(DATE($C262,$D262,1),0),"",IF(X265="","",X265+1)))</f>
        <v>#VALUE!</v>
      </c>
      <c r="Z265" s="29" t="e">
        <f t="shared" ref="Z265" si="1073">IF(Z264&gt;$G$8,"",IF(Y265=EOMONTH(DATE($C262,$D262,1),0),"",IF(Y265="","",Y265+1)))</f>
        <v>#VALUE!</v>
      </c>
      <c r="AA265" s="29" t="e">
        <f t="shared" ref="AA265" si="1074">IF(AA264&gt;$G$8,"",IF(Z265=EOMONTH(DATE($C262,$D262,1),0),"",IF(Z265="","",Z265+1)))</f>
        <v>#VALUE!</v>
      </c>
      <c r="AB265" s="29" t="e">
        <f t="shared" ref="AB265" si="1075">IF(AB264&gt;$G$8,"",IF(AA265=EOMONTH(DATE($C262,$D262,1),0),"",IF(AA265="","",AA265+1)))</f>
        <v>#VALUE!</v>
      </c>
      <c r="AC265" s="29" t="e">
        <f t="shared" ref="AC265" si="1076">IF(AC264&gt;$G$8,"",IF(AB265=EOMONTH(DATE($C262,$D262,1),0),"",IF(AB265="","",AB265+1)))</f>
        <v>#VALUE!</v>
      </c>
      <c r="AD265" s="29" t="e">
        <f t="shared" ref="AD265" si="1077">IF(AD264&gt;$G$8,"",IF(AC265=EOMONTH(DATE($C262,$D262,1),0),"",IF(AC265="","",AC265+1)))</f>
        <v>#VALUE!</v>
      </c>
      <c r="AE265" s="29" t="e">
        <f t="shared" ref="AE265" si="1078">IF(AE264&gt;$G$8,"",IF(AD265=EOMONTH(DATE($C262,$D262,1),0),"",IF(AD265="","",AD265+1)))</f>
        <v>#VALUE!</v>
      </c>
      <c r="AF265" s="29" t="e">
        <f t="shared" ref="AF265" si="1079">IF(AF264&gt;$G$8,"",IF(AE265=EOMONTH(DATE($C262,$D262,1),0),"",IF(AE265="","",AE265+1)))</f>
        <v>#VALUE!</v>
      </c>
      <c r="AG265" s="29" t="e">
        <f t="shared" ref="AG265" si="1080">IF(AG264&gt;$G$8,"",IF(AF265=EOMONTH(DATE($C262,$D262,1),0),"",IF(AF265="","",AF265+1)))</f>
        <v>#VALUE!</v>
      </c>
      <c r="AH265" s="30" t="s">
        <v>21</v>
      </c>
      <c r="AI265" s="31">
        <f>+COUNTIFS(C266:AG266,"土",C270:AG270,"")+COUNTIFS(C266:AG266,"日",C270:AG270,"")</f>
        <v>0</v>
      </c>
    </row>
    <row r="266" spans="2:36" x14ac:dyDescent="0.15">
      <c r="B266" s="32" t="s">
        <v>5</v>
      </c>
      <c r="C266" s="33" t="str">
        <f>IFERROR(TEXT(WEEKDAY(+C265),"aaa"),"")</f>
        <v/>
      </c>
      <c r="D266" s="33" t="str">
        <f t="shared" ref="D266:AG266" si="1081">IFERROR(TEXT(WEEKDAY(+D265),"aaa"),"")</f>
        <v/>
      </c>
      <c r="E266" s="33" t="str">
        <f t="shared" si="1081"/>
        <v/>
      </c>
      <c r="F266" s="33" t="str">
        <f t="shared" si="1081"/>
        <v/>
      </c>
      <c r="G266" s="33" t="str">
        <f t="shared" si="1081"/>
        <v/>
      </c>
      <c r="H266" s="33" t="str">
        <f t="shared" si="1081"/>
        <v/>
      </c>
      <c r="I266" s="33" t="str">
        <f t="shared" si="1081"/>
        <v/>
      </c>
      <c r="J266" s="33" t="str">
        <f t="shared" si="1081"/>
        <v/>
      </c>
      <c r="K266" s="33" t="str">
        <f t="shared" si="1081"/>
        <v/>
      </c>
      <c r="L266" s="33" t="str">
        <f t="shared" si="1081"/>
        <v/>
      </c>
      <c r="M266" s="33" t="str">
        <f t="shared" si="1081"/>
        <v/>
      </c>
      <c r="N266" s="33" t="str">
        <f t="shared" si="1081"/>
        <v/>
      </c>
      <c r="O266" s="33" t="str">
        <f t="shared" si="1081"/>
        <v/>
      </c>
      <c r="P266" s="33" t="str">
        <f t="shared" si="1081"/>
        <v/>
      </c>
      <c r="Q266" s="33" t="str">
        <f t="shared" si="1081"/>
        <v/>
      </c>
      <c r="R266" s="33" t="str">
        <f t="shared" si="1081"/>
        <v/>
      </c>
      <c r="S266" s="33" t="str">
        <f t="shared" si="1081"/>
        <v/>
      </c>
      <c r="T266" s="33" t="str">
        <f t="shared" si="1081"/>
        <v/>
      </c>
      <c r="U266" s="33" t="str">
        <f t="shared" si="1081"/>
        <v/>
      </c>
      <c r="V266" s="33" t="str">
        <f t="shared" si="1081"/>
        <v/>
      </c>
      <c r="W266" s="33" t="str">
        <f t="shared" si="1081"/>
        <v/>
      </c>
      <c r="X266" s="33" t="str">
        <f t="shared" si="1081"/>
        <v/>
      </c>
      <c r="Y266" s="33" t="str">
        <f t="shared" si="1081"/>
        <v/>
      </c>
      <c r="Z266" s="33" t="str">
        <f t="shared" si="1081"/>
        <v/>
      </c>
      <c r="AA266" s="33" t="str">
        <f t="shared" si="1081"/>
        <v/>
      </c>
      <c r="AB266" s="33" t="str">
        <f t="shared" si="1081"/>
        <v/>
      </c>
      <c r="AC266" s="33" t="str">
        <f t="shared" si="1081"/>
        <v/>
      </c>
      <c r="AD266" s="33" t="str">
        <f t="shared" si="1081"/>
        <v/>
      </c>
      <c r="AE266" s="33" t="str">
        <f t="shared" si="1081"/>
        <v/>
      </c>
      <c r="AF266" s="33" t="str">
        <f t="shared" si="1081"/>
        <v/>
      </c>
      <c r="AG266" s="33" t="str">
        <f t="shared" si="1081"/>
        <v/>
      </c>
      <c r="AH266" s="30" t="s">
        <v>16</v>
      </c>
      <c r="AI266" s="31">
        <f>+COUNTIF(C270:AG270,"夏休")+COUNTIF(C270:AG270,"冬休")+COUNTIF(C270:AG270,"中止")</f>
        <v>0</v>
      </c>
    </row>
    <row r="267" spans="2:36" ht="13.5" customHeight="1" x14ac:dyDescent="0.15">
      <c r="B267" s="104" t="s">
        <v>8</v>
      </c>
      <c r="C267" s="110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1"/>
      <c r="AD267" s="116"/>
      <c r="AE267" s="116"/>
      <c r="AF267" s="101"/>
      <c r="AG267" s="119"/>
      <c r="AH267" s="34" t="s">
        <v>2</v>
      </c>
      <c r="AI267" s="35">
        <f>COUNT(C265:AG265)-AI266</f>
        <v>0</v>
      </c>
    </row>
    <row r="268" spans="2:36" ht="13.5" customHeight="1" x14ac:dyDescent="0.15">
      <c r="B268" s="105"/>
      <c r="C268" s="111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17"/>
      <c r="AE268" s="117"/>
      <c r="AF268" s="102"/>
      <c r="AG268" s="120"/>
      <c r="AH268" s="34" t="s">
        <v>6</v>
      </c>
      <c r="AI268" s="36">
        <f>+COUNTIF(C271:AG271,"休")</f>
        <v>0</v>
      </c>
      <c r="AJ268" s="37" t="e">
        <f>IF(AI269&gt;0.285,"",IF(AI268&lt;AI265,"←計画日数が足りません",""))</f>
        <v>#DIV/0!</v>
      </c>
    </row>
    <row r="269" spans="2:36" ht="13.5" customHeight="1" x14ac:dyDescent="0.15">
      <c r="B269" s="106"/>
      <c r="C269" s="112"/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/>
      <c r="AB269" s="103"/>
      <c r="AC269" s="103"/>
      <c r="AD269" s="118"/>
      <c r="AE269" s="118"/>
      <c r="AF269" s="103"/>
      <c r="AG269" s="121"/>
      <c r="AH269" s="34" t="s">
        <v>9</v>
      </c>
      <c r="AI269" s="49" t="e">
        <f>+AI268/AI267</f>
        <v>#DIV/0!</v>
      </c>
    </row>
    <row r="270" spans="2:36" x14ac:dyDescent="0.15">
      <c r="B270" s="39" t="s">
        <v>15</v>
      </c>
      <c r="C270" s="5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3"/>
      <c r="AE270" s="3"/>
      <c r="AF270" s="2"/>
      <c r="AG270" s="4"/>
      <c r="AH270" s="34" t="s">
        <v>10</v>
      </c>
      <c r="AI270" s="36">
        <f>+COUNTIF(C272:AG272,"*休")</f>
        <v>0</v>
      </c>
    </row>
    <row r="271" spans="2:36" x14ac:dyDescent="0.15">
      <c r="B271" s="32" t="s">
        <v>0</v>
      </c>
      <c r="C271" s="5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54"/>
      <c r="AH271" s="40" t="s">
        <v>4</v>
      </c>
      <c r="AI271" s="50" t="e">
        <f>+AI270/AI267</f>
        <v>#DIV/0!</v>
      </c>
    </row>
    <row r="272" spans="2:36" x14ac:dyDescent="0.15">
      <c r="B272" s="42" t="s">
        <v>7</v>
      </c>
      <c r="C272" s="55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7"/>
      <c r="AH272" s="43" t="s">
        <v>18</v>
      </c>
      <c r="AI272" s="44" t="e">
        <f>_xlfn.IFS(AI271&gt;=0.285,"OK",AI265&lt;=AI270,"OK",AI265&gt;AI270,"NG")</f>
        <v>#DIV/0!</v>
      </c>
      <c r="AJ272" s="37" t="e">
        <f>IF(AI272="NG","←月単位未達成","←月単位達成")</f>
        <v>#DIV/0!</v>
      </c>
    </row>
    <row r="273" spans="2:36" hidden="1" x14ac:dyDescent="0.15">
      <c r="C273" s="53" t="str">
        <f>IF($C270="","通常",C270)</f>
        <v>通常</v>
      </c>
      <c r="D273" s="53" t="str">
        <f t="shared" ref="D273:AG273" si="1082">IF(D270="","通常",D270)</f>
        <v>通常</v>
      </c>
      <c r="E273" s="53" t="str">
        <f t="shared" si="1082"/>
        <v>通常</v>
      </c>
      <c r="F273" s="53" t="str">
        <f t="shared" si="1082"/>
        <v>通常</v>
      </c>
      <c r="G273" s="53" t="str">
        <f t="shared" si="1082"/>
        <v>通常</v>
      </c>
      <c r="H273" s="53" t="str">
        <f t="shared" si="1082"/>
        <v>通常</v>
      </c>
      <c r="I273" s="53" t="str">
        <f t="shared" si="1082"/>
        <v>通常</v>
      </c>
      <c r="J273" s="53" t="str">
        <f t="shared" si="1082"/>
        <v>通常</v>
      </c>
      <c r="K273" s="53" t="str">
        <f t="shared" si="1082"/>
        <v>通常</v>
      </c>
      <c r="L273" s="53" t="str">
        <f t="shared" si="1082"/>
        <v>通常</v>
      </c>
      <c r="M273" s="53" t="str">
        <f t="shared" si="1082"/>
        <v>通常</v>
      </c>
      <c r="N273" s="53" t="str">
        <f t="shared" si="1082"/>
        <v>通常</v>
      </c>
      <c r="O273" s="53" t="str">
        <f t="shared" si="1082"/>
        <v>通常</v>
      </c>
      <c r="P273" s="53" t="str">
        <f t="shared" si="1082"/>
        <v>通常</v>
      </c>
      <c r="Q273" s="53" t="str">
        <f t="shared" si="1082"/>
        <v>通常</v>
      </c>
      <c r="R273" s="53" t="str">
        <f t="shared" si="1082"/>
        <v>通常</v>
      </c>
      <c r="S273" s="53" t="str">
        <f t="shared" si="1082"/>
        <v>通常</v>
      </c>
      <c r="T273" s="53" t="str">
        <f t="shared" si="1082"/>
        <v>通常</v>
      </c>
      <c r="U273" s="53" t="str">
        <f t="shared" si="1082"/>
        <v>通常</v>
      </c>
      <c r="V273" s="53" t="str">
        <f t="shared" si="1082"/>
        <v>通常</v>
      </c>
      <c r="W273" s="53" t="str">
        <f t="shared" si="1082"/>
        <v>通常</v>
      </c>
      <c r="X273" s="53" t="str">
        <f t="shared" si="1082"/>
        <v>通常</v>
      </c>
      <c r="Y273" s="53" t="str">
        <f t="shared" si="1082"/>
        <v>通常</v>
      </c>
      <c r="Z273" s="53" t="str">
        <f t="shared" si="1082"/>
        <v>通常</v>
      </c>
      <c r="AA273" s="53" t="str">
        <f t="shared" si="1082"/>
        <v>通常</v>
      </c>
      <c r="AB273" s="53" t="str">
        <f t="shared" si="1082"/>
        <v>通常</v>
      </c>
      <c r="AC273" s="53" t="str">
        <f t="shared" si="1082"/>
        <v>通常</v>
      </c>
      <c r="AD273" s="53" t="str">
        <f t="shared" si="1082"/>
        <v>通常</v>
      </c>
      <c r="AE273" s="53" t="str">
        <f t="shared" si="1082"/>
        <v>通常</v>
      </c>
      <c r="AF273" s="53" t="str">
        <f t="shared" si="1082"/>
        <v>通常</v>
      </c>
      <c r="AG273" s="53" t="str">
        <f t="shared" si="1082"/>
        <v>通常</v>
      </c>
      <c r="AI273" s="52"/>
      <c r="AJ273" s="37"/>
    </row>
    <row r="274" spans="2:36" hidden="1" x14ac:dyDescent="0.15">
      <c r="C274" s="53" t="str">
        <f>IF(C270="","通常実績",C270)</f>
        <v>通常実績</v>
      </c>
      <c r="D274" s="53" t="str">
        <f t="shared" ref="D274:AG274" si="1083">IF(D270="","通常実績",D270)</f>
        <v>通常実績</v>
      </c>
      <c r="E274" s="53" t="str">
        <f t="shared" si="1083"/>
        <v>通常実績</v>
      </c>
      <c r="F274" s="53" t="str">
        <f t="shared" si="1083"/>
        <v>通常実績</v>
      </c>
      <c r="G274" s="53" t="str">
        <f t="shared" si="1083"/>
        <v>通常実績</v>
      </c>
      <c r="H274" s="53" t="str">
        <f t="shared" si="1083"/>
        <v>通常実績</v>
      </c>
      <c r="I274" s="53" t="str">
        <f t="shared" si="1083"/>
        <v>通常実績</v>
      </c>
      <c r="J274" s="53" t="str">
        <f t="shared" si="1083"/>
        <v>通常実績</v>
      </c>
      <c r="K274" s="53" t="str">
        <f t="shared" si="1083"/>
        <v>通常実績</v>
      </c>
      <c r="L274" s="53" t="str">
        <f t="shared" si="1083"/>
        <v>通常実績</v>
      </c>
      <c r="M274" s="53" t="str">
        <f t="shared" si="1083"/>
        <v>通常実績</v>
      </c>
      <c r="N274" s="53" t="str">
        <f t="shared" si="1083"/>
        <v>通常実績</v>
      </c>
      <c r="O274" s="53" t="str">
        <f t="shared" si="1083"/>
        <v>通常実績</v>
      </c>
      <c r="P274" s="53" t="str">
        <f t="shared" si="1083"/>
        <v>通常実績</v>
      </c>
      <c r="Q274" s="53" t="str">
        <f t="shared" si="1083"/>
        <v>通常実績</v>
      </c>
      <c r="R274" s="53" t="str">
        <f t="shared" si="1083"/>
        <v>通常実績</v>
      </c>
      <c r="S274" s="53" t="str">
        <f t="shared" si="1083"/>
        <v>通常実績</v>
      </c>
      <c r="T274" s="53" t="str">
        <f t="shared" si="1083"/>
        <v>通常実績</v>
      </c>
      <c r="U274" s="53" t="str">
        <f t="shared" si="1083"/>
        <v>通常実績</v>
      </c>
      <c r="V274" s="53" t="str">
        <f t="shared" si="1083"/>
        <v>通常実績</v>
      </c>
      <c r="W274" s="53" t="str">
        <f t="shared" si="1083"/>
        <v>通常実績</v>
      </c>
      <c r="X274" s="53" t="str">
        <f t="shared" si="1083"/>
        <v>通常実績</v>
      </c>
      <c r="Y274" s="53" t="str">
        <f t="shared" si="1083"/>
        <v>通常実績</v>
      </c>
      <c r="Z274" s="53" t="str">
        <f t="shared" si="1083"/>
        <v>通常実績</v>
      </c>
      <c r="AA274" s="53" t="str">
        <f t="shared" si="1083"/>
        <v>通常実績</v>
      </c>
      <c r="AB274" s="53" t="str">
        <f t="shared" si="1083"/>
        <v>通常実績</v>
      </c>
      <c r="AC274" s="53" t="str">
        <f t="shared" si="1083"/>
        <v>通常実績</v>
      </c>
      <c r="AD274" s="53" t="str">
        <f t="shared" si="1083"/>
        <v>通常実績</v>
      </c>
      <c r="AE274" s="53" t="str">
        <f t="shared" si="1083"/>
        <v>通常実績</v>
      </c>
      <c r="AF274" s="53" t="str">
        <f t="shared" si="1083"/>
        <v>通常実績</v>
      </c>
      <c r="AG274" s="53" t="str">
        <f t="shared" si="1083"/>
        <v>通常実績</v>
      </c>
      <c r="AI274" s="52"/>
      <c r="AJ274" s="37"/>
    </row>
    <row r="276" spans="2:36" hidden="1" x14ac:dyDescent="0.15">
      <c r="C276" s="7" t="e">
        <f>YEAR(C279)</f>
        <v>#VALUE!</v>
      </c>
      <c r="D276" s="7" t="e">
        <f>MONTH(C279)</f>
        <v>#VALUE!</v>
      </c>
    </row>
    <row r="277" spans="2:36" x14ac:dyDescent="0.15">
      <c r="B277" s="11" t="s">
        <v>19</v>
      </c>
      <c r="C277" s="98" t="e">
        <f>C279</f>
        <v>#VALUE!</v>
      </c>
      <c r="D277" s="99"/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Q277" s="99"/>
      <c r="R277" s="99"/>
      <c r="S277" s="99"/>
      <c r="T277" s="99"/>
      <c r="U277" s="99"/>
      <c r="V277" s="99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100"/>
    </row>
    <row r="278" spans="2:36" hidden="1" x14ac:dyDescent="0.15">
      <c r="B278" s="45"/>
      <c r="C278" s="29" t="e">
        <f>DATE($C276,$D276,1)</f>
        <v>#VALUE!</v>
      </c>
      <c r="D278" s="29" t="e">
        <f>C278+1</f>
        <v>#VALUE!</v>
      </c>
      <c r="E278" s="29" t="e">
        <f t="shared" ref="E278" si="1084">D278+1</f>
        <v>#VALUE!</v>
      </c>
      <c r="F278" s="29" t="e">
        <f t="shared" ref="F278" si="1085">E278+1</f>
        <v>#VALUE!</v>
      </c>
      <c r="G278" s="29" t="e">
        <f t="shared" ref="G278" si="1086">F278+1</f>
        <v>#VALUE!</v>
      </c>
      <c r="H278" s="29" t="e">
        <f t="shared" ref="H278" si="1087">G278+1</f>
        <v>#VALUE!</v>
      </c>
      <c r="I278" s="29" t="e">
        <f t="shared" ref="I278" si="1088">H278+1</f>
        <v>#VALUE!</v>
      </c>
      <c r="J278" s="29" t="e">
        <f t="shared" ref="J278" si="1089">I278+1</f>
        <v>#VALUE!</v>
      </c>
      <c r="K278" s="29" t="e">
        <f t="shared" ref="K278" si="1090">J278+1</f>
        <v>#VALUE!</v>
      </c>
      <c r="L278" s="29" t="e">
        <f t="shared" ref="L278" si="1091">K278+1</f>
        <v>#VALUE!</v>
      </c>
      <c r="M278" s="29" t="e">
        <f t="shared" ref="M278" si="1092">L278+1</f>
        <v>#VALUE!</v>
      </c>
      <c r="N278" s="29" t="e">
        <f t="shared" ref="N278" si="1093">M278+1</f>
        <v>#VALUE!</v>
      </c>
      <c r="O278" s="29" t="e">
        <f t="shared" ref="O278" si="1094">N278+1</f>
        <v>#VALUE!</v>
      </c>
      <c r="P278" s="29" t="e">
        <f t="shared" ref="P278" si="1095">O278+1</f>
        <v>#VALUE!</v>
      </c>
      <c r="Q278" s="29" t="e">
        <f t="shared" ref="Q278" si="1096">P278+1</f>
        <v>#VALUE!</v>
      </c>
      <c r="R278" s="29" t="e">
        <f t="shared" ref="R278" si="1097">Q278+1</f>
        <v>#VALUE!</v>
      </c>
      <c r="S278" s="29" t="e">
        <f t="shared" ref="S278" si="1098">R278+1</f>
        <v>#VALUE!</v>
      </c>
      <c r="T278" s="29" t="e">
        <f t="shared" ref="T278" si="1099">S278+1</f>
        <v>#VALUE!</v>
      </c>
      <c r="U278" s="29" t="e">
        <f t="shared" ref="U278" si="1100">T278+1</f>
        <v>#VALUE!</v>
      </c>
      <c r="V278" s="29" t="e">
        <f t="shared" ref="V278" si="1101">U278+1</f>
        <v>#VALUE!</v>
      </c>
      <c r="W278" s="29" t="e">
        <f t="shared" ref="W278" si="1102">V278+1</f>
        <v>#VALUE!</v>
      </c>
      <c r="X278" s="29" t="e">
        <f t="shared" ref="X278" si="1103">W278+1</f>
        <v>#VALUE!</v>
      </c>
      <c r="Y278" s="29" t="e">
        <f t="shared" ref="Y278" si="1104">X278+1</f>
        <v>#VALUE!</v>
      </c>
      <c r="Z278" s="29" t="e">
        <f t="shared" ref="Z278" si="1105">Y278+1</f>
        <v>#VALUE!</v>
      </c>
      <c r="AA278" s="29" t="e">
        <f t="shared" ref="AA278" si="1106">Z278+1</f>
        <v>#VALUE!</v>
      </c>
      <c r="AB278" s="29" t="e">
        <f t="shared" ref="AB278" si="1107">AA278+1</f>
        <v>#VALUE!</v>
      </c>
      <c r="AC278" s="29" t="e">
        <f t="shared" ref="AC278" si="1108">AB278+1</f>
        <v>#VALUE!</v>
      </c>
      <c r="AD278" s="29" t="e">
        <f t="shared" ref="AD278" si="1109">AC278+1</f>
        <v>#VALUE!</v>
      </c>
      <c r="AE278" s="29" t="e">
        <f t="shared" ref="AE278" si="1110">AD278+1</f>
        <v>#VALUE!</v>
      </c>
      <c r="AF278" s="29" t="e">
        <f t="shared" ref="AF278" si="1111">AE278+1</f>
        <v>#VALUE!</v>
      </c>
      <c r="AG278" s="29" t="e">
        <f t="shared" ref="AG278" si="1112">AF278+1</f>
        <v>#VALUE!</v>
      </c>
      <c r="AH278" s="46"/>
      <c r="AI278" s="47"/>
    </row>
    <row r="279" spans="2:36" x14ac:dyDescent="0.15">
      <c r="B279" s="27" t="s">
        <v>20</v>
      </c>
      <c r="C279" s="48" t="e">
        <f>IF(EDATE(C264,1)&gt;$G$8,"",EDATE(C264,1))</f>
        <v>#VALUE!</v>
      </c>
      <c r="D279" s="29" t="e">
        <f>IF(D278&gt;$G$8,"",IF(C279=EOMONTH(DATE($C276,$D276,1),0),"",IF(C279="","",C279+1)))</f>
        <v>#VALUE!</v>
      </c>
      <c r="E279" s="29" t="e">
        <f t="shared" ref="E279" si="1113">IF(E278&gt;$G$8,"",IF(D279=EOMONTH(DATE($C276,$D276,1),0),"",IF(D279="","",D279+1)))</f>
        <v>#VALUE!</v>
      </c>
      <c r="F279" s="29" t="e">
        <f t="shared" ref="F279" si="1114">IF(F278&gt;$G$8,"",IF(E279=EOMONTH(DATE($C276,$D276,1),0),"",IF(E279="","",E279+1)))</f>
        <v>#VALUE!</v>
      </c>
      <c r="G279" s="29" t="e">
        <f t="shared" ref="G279" si="1115">IF(G278&gt;$G$8,"",IF(F279=EOMONTH(DATE($C276,$D276,1),0),"",IF(F279="","",F279+1)))</f>
        <v>#VALUE!</v>
      </c>
      <c r="H279" s="29" t="e">
        <f t="shared" ref="H279" si="1116">IF(H278&gt;$G$8,"",IF(G279=EOMONTH(DATE($C276,$D276,1),0),"",IF(G279="","",G279+1)))</f>
        <v>#VALUE!</v>
      </c>
      <c r="I279" s="29" t="e">
        <f t="shared" ref="I279" si="1117">IF(I278&gt;$G$8,"",IF(H279=EOMONTH(DATE($C276,$D276,1),0),"",IF(H279="","",H279+1)))</f>
        <v>#VALUE!</v>
      </c>
      <c r="J279" s="29" t="e">
        <f t="shared" ref="J279" si="1118">IF(J278&gt;$G$8,"",IF(I279=EOMONTH(DATE($C276,$D276,1),0),"",IF(I279="","",I279+1)))</f>
        <v>#VALUE!</v>
      </c>
      <c r="K279" s="29" t="e">
        <f t="shared" ref="K279" si="1119">IF(K278&gt;$G$8,"",IF(J279=EOMONTH(DATE($C276,$D276,1),0),"",IF(J279="","",J279+1)))</f>
        <v>#VALUE!</v>
      </c>
      <c r="L279" s="29" t="e">
        <f t="shared" ref="L279" si="1120">IF(L278&gt;$G$8,"",IF(K279=EOMONTH(DATE($C276,$D276,1),0),"",IF(K279="","",K279+1)))</f>
        <v>#VALUE!</v>
      </c>
      <c r="M279" s="29" t="e">
        <f t="shared" ref="M279" si="1121">IF(M278&gt;$G$8,"",IF(L279=EOMONTH(DATE($C276,$D276,1),0),"",IF(L279="","",L279+1)))</f>
        <v>#VALUE!</v>
      </c>
      <c r="N279" s="29" t="e">
        <f t="shared" ref="N279" si="1122">IF(N278&gt;$G$8,"",IF(M279=EOMONTH(DATE($C276,$D276,1),0),"",IF(M279="","",M279+1)))</f>
        <v>#VALUE!</v>
      </c>
      <c r="O279" s="29" t="e">
        <f t="shared" ref="O279" si="1123">IF(O278&gt;$G$8,"",IF(N279=EOMONTH(DATE($C276,$D276,1),0),"",IF(N279="","",N279+1)))</f>
        <v>#VALUE!</v>
      </c>
      <c r="P279" s="29" t="e">
        <f t="shared" ref="P279" si="1124">IF(P278&gt;$G$8,"",IF(O279=EOMONTH(DATE($C276,$D276,1),0),"",IF(O279="","",O279+1)))</f>
        <v>#VALUE!</v>
      </c>
      <c r="Q279" s="29" t="e">
        <f t="shared" ref="Q279" si="1125">IF(Q278&gt;$G$8,"",IF(P279=EOMONTH(DATE($C276,$D276,1),0),"",IF(P279="","",P279+1)))</f>
        <v>#VALUE!</v>
      </c>
      <c r="R279" s="29" t="e">
        <f t="shared" ref="R279" si="1126">IF(R278&gt;$G$8,"",IF(Q279=EOMONTH(DATE($C276,$D276,1),0),"",IF(Q279="","",Q279+1)))</f>
        <v>#VALUE!</v>
      </c>
      <c r="S279" s="29" t="e">
        <f t="shared" ref="S279" si="1127">IF(S278&gt;$G$8,"",IF(R279=EOMONTH(DATE($C276,$D276,1),0),"",IF(R279="","",R279+1)))</f>
        <v>#VALUE!</v>
      </c>
      <c r="T279" s="29" t="e">
        <f t="shared" ref="T279" si="1128">IF(T278&gt;$G$8,"",IF(S279=EOMONTH(DATE($C276,$D276,1),0),"",IF(S279="","",S279+1)))</f>
        <v>#VALUE!</v>
      </c>
      <c r="U279" s="29" t="e">
        <f t="shared" ref="U279" si="1129">IF(U278&gt;$G$8,"",IF(T279=EOMONTH(DATE($C276,$D276,1),0),"",IF(T279="","",T279+1)))</f>
        <v>#VALUE!</v>
      </c>
      <c r="V279" s="29" t="e">
        <f t="shared" ref="V279" si="1130">IF(V278&gt;$G$8,"",IF(U279=EOMONTH(DATE($C276,$D276,1),0),"",IF(U279="","",U279+1)))</f>
        <v>#VALUE!</v>
      </c>
      <c r="W279" s="29" t="e">
        <f t="shared" ref="W279" si="1131">IF(W278&gt;$G$8,"",IF(V279=EOMONTH(DATE($C276,$D276,1),0),"",IF(V279="","",V279+1)))</f>
        <v>#VALUE!</v>
      </c>
      <c r="X279" s="29" t="e">
        <f t="shared" ref="X279" si="1132">IF(X278&gt;$G$8,"",IF(W279=EOMONTH(DATE($C276,$D276,1),0),"",IF(W279="","",W279+1)))</f>
        <v>#VALUE!</v>
      </c>
      <c r="Y279" s="29" t="e">
        <f t="shared" ref="Y279" si="1133">IF(Y278&gt;$G$8,"",IF(X279=EOMONTH(DATE($C276,$D276,1),0),"",IF(X279="","",X279+1)))</f>
        <v>#VALUE!</v>
      </c>
      <c r="Z279" s="29" t="e">
        <f t="shared" ref="Z279" si="1134">IF(Z278&gt;$G$8,"",IF(Y279=EOMONTH(DATE($C276,$D276,1),0),"",IF(Y279="","",Y279+1)))</f>
        <v>#VALUE!</v>
      </c>
      <c r="AA279" s="29" t="e">
        <f t="shared" ref="AA279" si="1135">IF(AA278&gt;$G$8,"",IF(Z279=EOMONTH(DATE($C276,$D276,1),0),"",IF(Z279="","",Z279+1)))</f>
        <v>#VALUE!</v>
      </c>
      <c r="AB279" s="29" t="e">
        <f t="shared" ref="AB279" si="1136">IF(AB278&gt;$G$8,"",IF(AA279=EOMONTH(DATE($C276,$D276,1),0),"",IF(AA279="","",AA279+1)))</f>
        <v>#VALUE!</v>
      </c>
      <c r="AC279" s="29" t="e">
        <f t="shared" ref="AC279" si="1137">IF(AC278&gt;$G$8,"",IF(AB279=EOMONTH(DATE($C276,$D276,1),0),"",IF(AB279="","",AB279+1)))</f>
        <v>#VALUE!</v>
      </c>
      <c r="AD279" s="29" t="e">
        <f t="shared" ref="AD279" si="1138">IF(AD278&gt;$G$8,"",IF(AC279=EOMONTH(DATE($C276,$D276,1),0),"",IF(AC279="","",AC279+1)))</f>
        <v>#VALUE!</v>
      </c>
      <c r="AE279" s="29" t="e">
        <f t="shared" ref="AE279" si="1139">IF(AE278&gt;$G$8,"",IF(AD279=EOMONTH(DATE($C276,$D276,1),0),"",IF(AD279="","",AD279+1)))</f>
        <v>#VALUE!</v>
      </c>
      <c r="AF279" s="29" t="e">
        <f t="shared" ref="AF279" si="1140">IF(AF278&gt;$G$8,"",IF(AE279=EOMONTH(DATE($C276,$D276,1),0),"",IF(AE279="","",AE279+1)))</f>
        <v>#VALUE!</v>
      </c>
      <c r="AG279" s="29" t="e">
        <f t="shared" ref="AG279" si="1141">IF(AG278&gt;$G$8,"",IF(AF279=EOMONTH(DATE($C276,$D276,1),0),"",IF(AF279="","",AF279+1)))</f>
        <v>#VALUE!</v>
      </c>
      <c r="AH279" s="30" t="s">
        <v>21</v>
      </c>
      <c r="AI279" s="31">
        <f>+COUNTIFS(C280:AG280,"土",C284:AG284,"")+COUNTIFS(C280:AG280,"日",C284:AG284,"")</f>
        <v>0</v>
      </c>
    </row>
    <row r="280" spans="2:36" x14ac:dyDescent="0.15">
      <c r="B280" s="32" t="s">
        <v>5</v>
      </c>
      <c r="C280" s="33" t="str">
        <f>IFERROR(TEXT(WEEKDAY(+C279),"aaa"),"")</f>
        <v/>
      </c>
      <c r="D280" s="33" t="str">
        <f t="shared" ref="D280:AG280" si="1142">IFERROR(TEXT(WEEKDAY(+D279),"aaa"),"")</f>
        <v/>
      </c>
      <c r="E280" s="33" t="str">
        <f t="shared" si="1142"/>
        <v/>
      </c>
      <c r="F280" s="33" t="str">
        <f t="shared" si="1142"/>
        <v/>
      </c>
      <c r="G280" s="33" t="str">
        <f t="shared" si="1142"/>
        <v/>
      </c>
      <c r="H280" s="33" t="str">
        <f t="shared" si="1142"/>
        <v/>
      </c>
      <c r="I280" s="33" t="str">
        <f t="shared" si="1142"/>
        <v/>
      </c>
      <c r="J280" s="33" t="str">
        <f t="shared" si="1142"/>
        <v/>
      </c>
      <c r="K280" s="33" t="str">
        <f t="shared" si="1142"/>
        <v/>
      </c>
      <c r="L280" s="33" t="str">
        <f t="shared" si="1142"/>
        <v/>
      </c>
      <c r="M280" s="33" t="str">
        <f t="shared" si="1142"/>
        <v/>
      </c>
      <c r="N280" s="33" t="str">
        <f t="shared" si="1142"/>
        <v/>
      </c>
      <c r="O280" s="33" t="str">
        <f t="shared" si="1142"/>
        <v/>
      </c>
      <c r="P280" s="33" t="str">
        <f t="shared" si="1142"/>
        <v/>
      </c>
      <c r="Q280" s="33" t="str">
        <f t="shared" si="1142"/>
        <v/>
      </c>
      <c r="R280" s="33" t="str">
        <f t="shared" si="1142"/>
        <v/>
      </c>
      <c r="S280" s="33" t="str">
        <f t="shared" si="1142"/>
        <v/>
      </c>
      <c r="T280" s="33" t="str">
        <f t="shared" si="1142"/>
        <v/>
      </c>
      <c r="U280" s="33" t="str">
        <f t="shared" si="1142"/>
        <v/>
      </c>
      <c r="V280" s="33" t="str">
        <f t="shared" si="1142"/>
        <v/>
      </c>
      <c r="W280" s="33" t="str">
        <f t="shared" si="1142"/>
        <v/>
      </c>
      <c r="X280" s="33" t="str">
        <f t="shared" si="1142"/>
        <v/>
      </c>
      <c r="Y280" s="33" t="str">
        <f t="shared" si="1142"/>
        <v/>
      </c>
      <c r="Z280" s="33" t="str">
        <f t="shared" si="1142"/>
        <v/>
      </c>
      <c r="AA280" s="33" t="str">
        <f t="shared" si="1142"/>
        <v/>
      </c>
      <c r="AB280" s="33" t="str">
        <f t="shared" si="1142"/>
        <v/>
      </c>
      <c r="AC280" s="33" t="str">
        <f t="shared" si="1142"/>
        <v/>
      </c>
      <c r="AD280" s="33" t="str">
        <f t="shared" si="1142"/>
        <v/>
      </c>
      <c r="AE280" s="33" t="str">
        <f t="shared" si="1142"/>
        <v/>
      </c>
      <c r="AF280" s="33" t="str">
        <f t="shared" si="1142"/>
        <v/>
      </c>
      <c r="AG280" s="33" t="str">
        <f t="shared" si="1142"/>
        <v/>
      </c>
      <c r="AH280" s="30" t="s">
        <v>16</v>
      </c>
      <c r="AI280" s="31">
        <f>+COUNTIF(C284:AG284,"夏休")+COUNTIF(C284:AG284,"冬休")+COUNTIF(C284:AG284,"中止")</f>
        <v>0</v>
      </c>
    </row>
    <row r="281" spans="2:36" ht="13.5" customHeight="1" x14ac:dyDescent="0.15">
      <c r="B281" s="104" t="s">
        <v>8</v>
      </c>
      <c r="C281" s="110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1"/>
      <c r="AD281" s="116"/>
      <c r="AE281" s="116"/>
      <c r="AF281" s="101"/>
      <c r="AG281" s="119"/>
      <c r="AH281" s="34" t="s">
        <v>2</v>
      </c>
      <c r="AI281" s="35">
        <f>COUNT(C279:AG279)-AI280</f>
        <v>0</v>
      </c>
    </row>
    <row r="282" spans="2:36" ht="13.5" customHeight="1" x14ac:dyDescent="0.15">
      <c r="B282" s="105"/>
      <c r="C282" s="111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17"/>
      <c r="AE282" s="117"/>
      <c r="AF282" s="102"/>
      <c r="AG282" s="120"/>
      <c r="AH282" s="34" t="s">
        <v>6</v>
      </c>
      <c r="AI282" s="36">
        <f>+COUNTIF(C285:AG285,"休")</f>
        <v>0</v>
      </c>
      <c r="AJ282" s="37" t="e">
        <f>IF(AI283&gt;0.285,"",IF(AI282&lt;AI279,"←計画日数が足りません",""))</f>
        <v>#DIV/0!</v>
      </c>
    </row>
    <row r="283" spans="2:36" ht="13.5" customHeight="1" x14ac:dyDescent="0.15">
      <c r="B283" s="106"/>
      <c r="C283" s="112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  <c r="AA283" s="103"/>
      <c r="AB283" s="103"/>
      <c r="AC283" s="103"/>
      <c r="AD283" s="118"/>
      <c r="AE283" s="118"/>
      <c r="AF283" s="103"/>
      <c r="AG283" s="121"/>
      <c r="AH283" s="34" t="s">
        <v>9</v>
      </c>
      <c r="AI283" s="49" t="e">
        <f>+AI282/AI281</f>
        <v>#DIV/0!</v>
      </c>
    </row>
    <row r="284" spans="2:36" x14ac:dyDescent="0.15">
      <c r="B284" s="39" t="s">
        <v>15</v>
      </c>
      <c r="C284" s="5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3"/>
      <c r="AE284" s="3"/>
      <c r="AF284" s="2"/>
      <c r="AG284" s="4"/>
      <c r="AH284" s="34" t="s">
        <v>10</v>
      </c>
      <c r="AI284" s="36">
        <f>+COUNTIF(C286:AG286,"*休")</f>
        <v>0</v>
      </c>
    </row>
    <row r="285" spans="2:36" x14ac:dyDescent="0.15">
      <c r="B285" s="32" t="s">
        <v>0</v>
      </c>
      <c r="C285" s="5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54"/>
      <c r="AH285" s="40" t="s">
        <v>4</v>
      </c>
      <c r="AI285" s="50" t="e">
        <f>+AI284/AI281</f>
        <v>#DIV/0!</v>
      </c>
    </row>
    <row r="286" spans="2:36" x14ac:dyDescent="0.15">
      <c r="B286" s="42" t="s">
        <v>7</v>
      </c>
      <c r="C286" s="55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7"/>
      <c r="AH286" s="43" t="s">
        <v>18</v>
      </c>
      <c r="AI286" s="44" t="e">
        <f>_xlfn.IFS(AI285&gt;=0.285,"OK",AI279&lt;=AI284,"OK",AI279&gt;AI284,"NG")</f>
        <v>#DIV/0!</v>
      </c>
      <c r="AJ286" s="37" t="e">
        <f>IF(AI286="NG","←月単位未達成","←月単位達成")</f>
        <v>#DIV/0!</v>
      </c>
    </row>
    <row r="287" spans="2:36" hidden="1" x14ac:dyDescent="0.15">
      <c r="C287" s="53" t="str">
        <f>IF($C284="","通常",C284)</f>
        <v>通常</v>
      </c>
      <c r="D287" s="53" t="str">
        <f t="shared" ref="D287:AG287" si="1143">IF(D284="","通常",D284)</f>
        <v>通常</v>
      </c>
      <c r="E287" s="53" t="str">
        <f t="shared" si="1143"/>
        <v>通常</v>
      </c>
      <c r="F287" s="53" t="str">
        <f t="shared" si="1143"/>
        <v>通常</v>
      </c>
      <c r="G287" s="53" t="str">
        <f t="shared" si="1143"/>
        <v>通常</v>
      </c>
      <c r="H287" s="53" t="str">
        <f t="shared" si="1143"/>
        <v>通常</v>
      </c>
      <c r="I287" s="53" t="str">
        <f t="shared" si="1143"/>
        <v>通常</v>
      </c>
      <c r="J287" s="53" t="str">
        <f t="shared" si="1143"/>
        <v>通常</v>
      </c>
      <c r="K287" s="53" t="str">
        <f t="shared" si="1143"/>
        <v>通常</v>
      </c>
      <c r="L287" s="53" t="str">
        <f t="shared" si="1143"/>
        <v>通常</v>
      </c>
      <c r="M287" s="53" t="str">
        <f t="shared" si="1143"/>
        <v>通常</v>
      </c>
      <c r="N287" s="53" t="str">
        <f t="shared" si="1143"/>
        <v>通常</v>
      </c>
      <c r="O287" s="53" t="str">
        <f t="shared" si="1143"/>
        <v>通常</v>
      </c>
      <c r="P287" s="53" t="str">
        <f t="shared" si="1143"/>
        <v>通常</v>
      </c>
      <c r="Q287" s="53" t="str">
        <f t="shared" si="1143"/>
        <v>通常</v>
      </c>
      <c r="R287" s="53" t="str">
        <f t="shared" si="1143"/>
        <v>通常</v>
      </c>
      <c r="S287" s="53" t="str">
        <f t="shared" si="1143"/>
        <v>通常</v>
      </c>
      <c r="T287" s="53" t="str">
        <f t="shared" si="1143"/>
        <v>通常</v>
      </c>
      <c r="U287" s="53" t="str">
        <f t="shared" si="1143"/>
        <v>通常</v>
      </c>
      <c r="V287" s="53" t="str">
        <f t="shared" si="1143"/>
        <v>通常</v>
      </c>
      <c r="W287" s="53" t="str">
        <f t="shared" si="1143"/>
        <v>通常</v>
      </c>
      <c r="X287" s="53" t="str">
        <f t="shared" si="1143"/>
        <v>通常</v>
      </c>
      <c r="Y287" s="53" t="str">
        <f t="shared" si="1143"/>
        <v>通常</v>
      </c>
      <c r="Z287" s="53" t="str">
        <f t="shared" si="1143"/>
        <v>通常</v>
      </c>
      <c r="AA287" s="53" t="str">
        <f t="shared" si="1143"/>
        <v>通常</v>
      </c>
      <c r="AB287" s="53" t="str">
        <f t="shared" si="1143"/>
        <v>通常</v>
      </c>
      <c r="AC287" s="53" t="str">
        <f t="shared" si="1143"/>
        <v>通常</v>
      </c>
      <c r="AD287" s="53" t="str">
        <f t="shared" si="1143"/>
        <v>通常</v>
      </c>
      <c r="AE287" s="53" t="str">
        <f t="shared" si="1143"/>
        <v>通常</v>
      </c>
      <c r="AF287" s="53" t="str">
        <f t="shared" si="1143"/>
        <v>通常</v>
      </c>
      <c r="AG287" s="53" t="str">
        <f t="shared" si="1143"/>
        <v>通常</v>
      </c>
      <c r="AI287" s="52"/>
      <c r="AJ287" s="37"/>
    </row>
    <row r="288" spans="2:36" hidden="1" x14ac:dyDescent="0.15">
      <c r="C288" s="53" t="str">
        <f>IF(C284="","通常実績",C284)</f>
        <v>通常実績</v>
      </c>
      <c r="D288" s="53" t="str">
        <f t="shared" ref="D288:AG288" si="1144">IF(D284="","通常実績",D284)</f>
        <v>通常実績</v>
      </c>
      <c r="E288" s="53" t="str">
        <f t="shared" si="1144"/>
        <v>通常実績</v>
      </c>
      <c r="F288" s="53" t="str">
        <f t="shared" si="1144"/>
        <v>通常実績</v>
      </c>
      <c r="G288" s="53" t="str">
        <f t="shared" si="1144"/>
        <v>通常実績</v>
      </c>
      <c r="H288" s="53" t="str">
        <f t="shared" si="1144"/>
        <v>通常実績</v>
      </c>
      <c r="I288" s="53" t="str">
        <f t="shared" si="1144"/>
        <v>通常実績</v>
      </c>
      <c r="J288" s="53" t="str">
        <f t="shared" si="1144"/>
        <v>通常実績</v>
      </c>
      <c r="K288" s="53" t="str">
        <f t="shared" si="1144"/>
        <v>通常実績</v>
      </c>
      <c r="L288" s="53" t="str">
        <f t="shared" si="1144"/>
        <v>通常実績</v>
      </c>
      <c r="M288" s="53" t="str">
        <f t="shared" si="1144"/>
        <v>通常実績</v>
      </c>
      <c r="N288" s="53" t="str">
        <f t="shared" si="1144"/>
        <v>通常実績</v>
      </c>
      <c r="O288" s="53" t="str">
        <f t="shared" si="1144"/>
        <v>通常実績</v>
      </c>
      <c r="P288" s="53" t="str">
        <f t="shared" si="1144"/>
        <v>通常実績</v>
      </c>
      <c r="Q288" s="53" t="str">
        <f t="shared" si="1144"/>
        <v>通常実績</v>
      </c>
      <c r="R288" s="53" t="str">
        <f t="shared" si="1144"/>
        <v>通常実績</v>
      </c>
      <c r="S288" s="53" t="str">
        <f t="shared" si="1144"/>
        <v>通常実績</v>
      </c>
      <c r="T288" s="53" t="str">
        <f t="shared" si="1144"/>
        <v>通常実績</v>
      </c>
      <c r="U288" s="53" t="str">
        <f t="shared" si="1144"/>
        <v>通常実績</v>
      </c>
      <c r="V288" s="53" t="str">
        <f t="shared" si="1144"/>
        <v>通常実績</v>
      </c>
      <c r="W288" s="53" t="str">
        <f t="shared" si="1144"/>
        <v>通常実績</v>
      </c>
      <c r="X288" s="53" t="str">
        <f t="shared" si="1144"/>
        <v>通常実績</v>
      </c>
      <c r="Y288" s="53" t="str">
        <f t="shared" si="1144"/>
        <v>通常実績</v>
      </c>
      <c r="Z288" s="53" t="str">
        <f t="shared" si="1144"/>
        <v>通常実績</v>
      </c>
      <c r="AA288" s="53" t="str">
        <f t="shared" si="1144"/>
        <v>通常実績</v>
      </c>
      <c r="AB288" s="53" t="str">
        <f t="shared" si="1144"/>
        <v>通常実績</v>
      </c>
      <c r="AC288" s="53" t="str">
        <f t="shared" si="1144"/>
        <v>通常実績</v>
      </c>
      <c r="AD288" s="53" t="str">
        <f t="shared" si="1144"/>
        <v>通常実績</v>
      </c>
      <c r="AE288" s="53" t="str">
        <f t="shared" si="1144"/>
        <v>通常実績</v>
      </c>
      <c r="AF288" s="53" t="str">
        <f t="shared" si="1144"/>
        <v>通常実績</v>
      </c>
      <c r="AG288" s="53" t="str">
        <f t="shared" si="1144"/>
        <v>通常実績</v>
      </c>
      <c r="AI288" s="52"/>
      <c r="AJ288" s="37"/>
    </row>
    <row r="290" spans="2:36" hidden="1" x14ac:dyDescent="0.15">
      <c r="C290" s="7" t="e">
        <f>YEAR(C293)</f>
        <v>#VALUE!</v>
      </c>
      <c r="D290" s="7" t="e">
        <f>MONTH(C293)</f>
        <v>#VALUE!</v>
      </c>
    </row>
    <row r="291" spans="2:36" x14ac:dyDescent="0.15">
      <c r="B291" s="11" t="s">
        <v>19</v>
      </c>
      <c r="C291" s="98" t="e">
        <f>C293</f>
        <v>#VALUE!</v>
      </c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99"/>
      <c r="S291" s="99"/>
      <c r="T291" s="99"/>
      <c r="U291" s="99"/>
      <c r="V291" s="99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100"/>
    </row>
    <row r="292" spans="2:36" hidden="1" x14ac:dyDescent="0.15">
      <c r="B292" s="45"/>
      <c r="C292" s="29" t="e">
        <f>DATE($C290,$D290,1)</f>
        <v>#VALUE!</v>
      </c>
      <c r="D292" s="29" t="e">
        <f>C292+1</f>
        <v>#VALUE!</v>
      </c>
      <c r="E292" s="29" t="e">
        <f t="shared" ref="E292" si="1145">D292+1</f>
        <v>#VALUE!</v>
      </c>
      <c r="F292" s="29" t="e">
        <f t="shared" ref="F292" si="1146">E292+1</f>
        <v>#VALUE!</v>
      </c>
      <c r="G292" s="29" t="e">
        <f t="shared" ref="G292" si="1147">F292+1</f>
        <v>#VALUE!</v>
      </c>
      <c r="H292" s="29" t="e">
        <f t="shared" ref="H292" si="1148">G292+1</f>
        <v>#VALUE!</v>
      </c>
      <c r="I292" s="29" t="e">
        <f t="shared" ref="I292" si="1149">H292+1</f>
        <v>#VALUE!</v>
      </c>
      <c r="J292" s="29" t="e">
        <f t="shared" ref="J292" si="1150">I292+1</f>
        <v>#VALUE!</v>
      </c>
      <c r="K292" s="29" t="e">
        <f t="shared" ref="K292" si="1151">J292+1</f>
        <v>#VALUE!</v>
      </c>
      <c r="L292" s="29" t="e">
        <f t="shared" ref="L292" si="1152">K292+1</f>
        <v>#VALUE!</v>
      </c>
      <c r="M292" s="29" t="e">
        <f t="shared" ref="M292" si="1153">L292+1</f>
        <v>#VALUE!</v>
      </c>
      <c r="N292" s="29" t="e">
        <f t="shared" ref="N292" si="1154">M292+1</f>
        <v>#VALUE!</v>
      </c>
      <c r="O292" s="29" t="e">
        <f t="shared" ref="O292" si="1155">N292+1</f>
        <v>#VALUE!</v>
      </c>
      <c r="P292" s="29" t="e">
        <f t="shared" ref="P292" si="1156">O292+1</f>
        <v>#VALUE!</v>
      </c>
      <c r="Q292" s="29" t="e">
        <f t="shared" ref="Q292" si="1157">P292+1</f>
        <v>#VALUE!</v>
      </c>
      <c r="R292" s="29" t="e">
        <f t="shared" ref="R292" si="1158">Q292+1</f>
        <v>#VALUE!</v>
      </c>
      <c r="S292" s="29" t="e">
        <f t="shared" ref="S292" si="1159">R292+1</f>
        <v>#VALUE!</v>
      </c>
      <c r="T292" s="29" t="e">
        <f t="shared" ref="T292" si="1160">S292+1</f>
        <v>#VALUE!</v>
      </c>
      <c r="U292" s="29" t="e">
        <f t="shared" ref="U292" si="1161">T292+1</f>
        <v>#VALUE!</v>
      </c>
      <c r="V292" s="29" t="e">
        <f t="shared" ref="V292" si="1162">U292+1</f>
        <v>#VALUE!</v>
      </c>
      <c r="W292" s="29" t="e">
        <f t="shared" ref="W292" si="1163">V292+1</f>
        <v>#VALUE!</v>
      </c>
      <c r="X292" s="29" t="e">
        <f t="shared" ref="X292" si="1164">W292+1</f>
        <v>#VALUE!</v>
      </c>
      <c r="Y292" s="29" t="e">
        <f t="shared" ref="Y292" si="1165">X292+1</f>
        <v>#VALUE!</v>
      </c>
      <c r="Z292" s="29" t="e">
        <f t="shared" ref="Z292" si="1166">Y292+1</f>
        <v>#VALUE!</v>
      </c>
      <c r="AA292" s="29" t="e">
        <f t="shared" ref="AA292" si="1167">Z292+1</f>
        <v>#VALUE!</v>
      </c>
      <c r="AB292" s="29" t="e">
        <f t="shared" ref="AB292" si="1168">AA292+1</f>
        <v>#VALUE!</v>
      </c>
      <c r="AC292" s="29" t="e">
        <f t="shared" ref="AC292" si="1169">AB292+1</f>
        <v>#VALUE!</v>
      </c>
      <c r="AD292" s="29" t="e">
        <f t="shared" ref="AD292" si="1170">AC292+1</f>
        <v>#VALUE!</v>
      </c>
      <c r="AE292" s="29" t="e">
        <f t="shared" ref="AE292" si="1171">AD292+1</f>
        <v>#VALUE!</v>
      </c>
      <c r="AF292" s="29" t="e">
        <f t="shared" ref="AF292" si="1172">AE292+1</f>
        <v>#VALUE!</v>
      </c>
      <c r="AG292" s="29" t="e">
        <f t="shared" ref="AG292" si="1173">AF292+1</f>
        <v>#VALUE!</v>
      </c>
      <c r="AH292" s="46"/>
      <c r="AI292" s="47"/>
    </row>
    <row r="293" spans="2:36" x14ac:dyDescent="0.15">
      <c r="B293" s="27" t="s">
        <v>20</v>
      </c>
      <c r="C293" s="48" t="e">
        <f>IF(EDATE(C278,1)&gt;$G$8,"",EDATE(C278,1))</f>
        <v>#VALUE!</v>
      </c>
      <c r="D293" s="29" t="e">
        <f>IF(D292&gt;$G$8,"",IF(C293=EOMONTH(DATE($C290,$D290,1),0),"",IF(C293="","",C293+1)))</f>
        <v>#VALUE!</v>
      </c>
      <c r="E293" s="29" t="e">
        <f t="shared" ref="E293" si="1174">IF(E292&gt;$G$8,"",IF(D293=EOMONTH(DATE($C290,$D290,1),0),"",IF(D293="","",D293+1)))</f>
        <v>#VALUE!</v>
      </c>
      <c r="F293" s="29" t="e">
        <f t="shared" ref="F293" si="1175">IF(F292&gt;$G$8,"",IF(E293=EOMONTH(DATE($C290,$D290,1),0),"",IF(E293="","",E293+1)))</f>
        <v>#VALUE!</v>
      </c>
      <c r="G293" s="29" t="e">
        <f t="shared" ref="G293" si="1176">IF(G292&gt;$G$8,"",IF(F293=EOMONTH(DATE($C290,$D290,1),0),"",IF(F293="","",F293+1)))</f>
        <v>#VALUE!</v>
      </c>
      <c r="H293" s="29" t="e">
        <f t="shared" ref="H293" si="1177">IF(H292&gt;$G$8,"",IF(G293=EOMONTH(DATE($C290,$D290,1),0),"",IF(G293="","",G293+1)))</f>
        <v>#VALUE!</v>
      </c>
      <c r="I293" s="29" t="e">
        <f t="shared" ref="I293" si="1178">IF(I292&gt;$G$8,"",IF(H293=EOMONTH(DATE($C290,$D290,1),0),"",IF(H293="","",H293+1)))</f>
        <v>#VALUE!</v>
      </c>
      <c r="J293" s="29" t="e">
        <f t="shared" ref="J293" si="1179">IF(J292&gt;$G$8,"",IF(I293=EOMONTH(DATE($C290,$D290,1),0),"",IF(I293="","",I293+1)))</f>
        <v>#VALUE!</v>
      </c>
      <c r="K293" s="29" t="e">
        <f t="shared" ref="K293" si="1180">IF(K292&gt;$G$8,"",IF(J293=EOMONTH(DATE($C290,$D290,1),0),"",IF(J293="","",J293+1)))</f>
        <v>#VALUE!</v>
      </c>
      <c r="L293" s="29" t="e">
        <f t="shared" ref="L293" si="1181">IF(L292&gt;$G$8,"",IF(K293=EOMONTH(DATE($C290,$D290,1),0),"",IF(K293="","",K293+1)))</f>
        <v>#VALUE!</v>
      </c>
      <c r="M293" s="29" t="e">
        <f t="shared" ref="M293" si="1182">IF(M292&gt;$G$8,"",IF(L293=EOMONTH(DATE($C290,$D290,1),0),"",IF(L293="","",L293+1)))</f>
        <v>#VALUE!</v>
      </c>
      <c r="N293" s="29" t="e">
        <f t="shared" ref="N293" si="1183">IF(N292&gt;$G$8,"",IF(M293=EOMONTH(DATE($C290,$D290,1),0),"",IF(M293="","",M293+1)))</f>
        <v>#VALUE!</v>
      </c>
      <c r="O293" s="29" t="e">
        <f t="shared" ref="O293" si="1184">IF(O292&gt;$G$8,"",IF(N293=EOMONTH(DATE($C290,$D290,1),0),"",IF(N293="","",N293+1)))</f>
        <v>#VALUE!</v>
      </c>
      <c r="P293" s="29" t="e">
        <f t="shared" ref="P293" si="1185">IF(P292&gt;$G$8,"",IF(O293=EOMONTH(DATE($C290,$D290,1),0),"",IF(O293="","",O293+1)))</f>
        <v>#VALUE!</v>
      </c>
      <c r="Q293" s="29" t="e">
        <f t="shared" ref="Q293" si="1186">IF(Q292&gt;$G$8,"",IF(P293=EOMONTH(DATE($C290,$D290,1),0),"",IF(P293="","",P293+1)))</f>
        <v>#VALUE!</v>
      </c>
      <c r="R293" s="29" t="e">
        <f t="shared" ref="R293" si="1187">IF(R292&gt;$G$8,"",IF(Q293=EOMONTH(DATE($C290,$D290,1),0),"",IF(Q293="","",Q293+1)))</f>
        <v>#VALUE!</v>
      </c>
      <c r="S293" s="29" t="e">
        <f t="shared" ref="S293" si="1188">IF(S292&gt;$G$8,"",IF(R293=EOMONTH(DATE($C290,$D290,1),0),"",IF(R293="","",R293+1)))</f>
        <v>#VALUE!</v>
      </c>
      <c r="T293" s="29" t="e">
        <f t="shared" ref="T293" si="1189">IF(T292&gt;$G$8,"",IF(S293=EOMONTH(DATE($C290,$D290,1),0),"",IF(S293="","",S293+1)))</f>
        <v>#VALUE!</v>
      </c>
      <c r="U293" s="29" t="e">
        <f t="shared" ref="U293" si="1190">IF(U292&gt;$G$8,"",IF(T293=EOMONTH(DATE($C290,$D290,1),0),"",IF(T293="","",T293+1)))</f>
        <v>#VALUE!</v>
      </c>
      <c r="V293" s="29" t="e">
        <f t="shared" ref="V293" si="1191">IF(V292&gt;$G$8,"",IF(U293=EOMONTH(DATE($C290,$D290,1),0),"",IF(U293="","",U293+1)))</f>
        <v>#VALUE!</v>
      </c>
      <c r="W293" s="29" t="e">
        <f t="shared" ref="W293" si="1192">IF(W292&gt;$G$8,"",IF(V293=EOMONTH(DATE($C290,$D290,1),0),"",IF(V293="","",V293+1)))</f>
        <v>#VALUE!</v>
      </c>
      <c r="X293" s="29" t="e">
        <f t="shared" ref="X293" si="1193">IF(X292&gt;$G$8,"",IF(W293=EOMONTH(DATE($C290,$D290,1),0),"",IF(W293="","",W293+1)))</f>
        <v>#VALUE!</v>
      </c>
      <c r="Y293" s="29" t="e">
        <f t="shared" ref="Y293" si="1194">IF(Y292&gt;$G$8,"",IF(X293=EOMONTH(DATE($C290,$D290,1),0),"",IF(X293="","",X293+1)))</f>
        <v>#VALUE!</v>
      </c>
      <c r="Z293" s="29" t="e">
        <f t="shared" ref="Z293" si="1195">IF(Z292&gt;$G$8,"",IF(Y293=EOMONTH(DATE($C290,$D290,1),0),"",IF(Y293="","",Y293+1)))</f>
        <v>#VALUE!</v>
      </c>
      <c r="AA293" s="29" t="e">
        <f t="shared" ref="AA293" si="1196">IF(AA292&gt;$G$8,"",IF(Z293=EOMONTH(DATE($C290,$D290,1),0),"",IF(Z293="","",Z293+1)))</f>
        <v>#VALUE!</v>
      </c>
      <c r="AB293" s="29" t="e">
        <f t="shared" ref="AB293" si="1197">IF(AB292&gt;$G$8,"",IF(AA293=EOMONTH(DATE($C290,$D290,1),0),"",IF(AA293="","",AA293+1)))</f>
        <v>#VALUE!</v>
      </c>
      <c r="AC293" s="29" t="e">
        <f t="shared" ref="AC293" si="1198">IF(AC292&gt;$G$8,"",IF(AB293=EOMONTH(DATE($C290,$D290,1),0),"",IF(AB293="","",AB293+1)))</f>
        <v>#VALUE!</v>
      </c>
      <c r="AD293" s="29" t="e">
        <f t="shared" ref="AD293" si="1199">IF(AD292&gt;$G$8,"",IF(AC293=EOMONTH(DATE($C290,$D290,1),0),"",IF(AC293="","",AC293+1)))</f>
        <v>#VALUE!</v>
      </c>
      <c r="AE293" s="29" t="e">
        <f t="shared" ref="AE293" si="1200">IF(AE292&gt;$G$8,"",IF(AD293=EOMONTH(DATE($C290,$D290,1),0),"",IF(AD293="","",AD293+1)))</f>
        <v>#VALUE!</v>
      </c>
      <c r="AF293" s="29" t="e">
        <f t="shared" ref="AF293" si="1201">IF(AF292&gt;$G$8,"",IF(AE293=EOMONTH(DATE($C290,$D290,1),0),"",IF(AE293="","",AE293+1)))</f>
        <v>#VALUE!</v>
      </c>
      <c r="AG293" s="29" t="e">
        <f t="shared" ref="AG293" si="1202">IF(AG292&gt;$G$8,"",IF(AF293=EOMONTH(DATE($C290,$D290,1),0),"",IF(AF293="","",AF293+1)))</f>
        <v>#VALUE!</v>
      </c>
      <c r="AH293" s="30" t="s">
        <v>21</v>
      </c>
      <c r="AI293" s="31">
        <f>+COUNTIFS(C294:AG294,"土",C298:AG298,"")+COUNTIFS(C294:AG294,"日",C298:AG298,"")</f>
        <v>0</v>
      </c>
    </row>
    <row r="294" spans="2:36" x14ac:dyDescent="0.15">
      <c r="B294" s="32" t="s">
        <v>5</v>
      </c>
      <c r="C294" s="33" t="str">
        <f>IFERROR(TEXT(WEEKDAY(+C293),"aaa"),"")</f>
        <v/>
      </c>
      <c r="D294" s="33" t="str">
        <f t="shared" ref="D294:AG294" si="1203">IFERROR(TEXT(WEEKDAY(+D293),"aaa"),"")</f>
        <v/>
      </c>
      <c r="E294" s="33" t="str">
        <f t="shared" si="1203"/>
        <v/>
      </c>
      <c r="F294" s="33" t="str">
        <f t="shared" si="1203"/>
        <v/>
      </c>
      <c r="G294" s="33" t="str">
        <f t="shared" si="1203"/>
        <v/>
      </c>
      <c r="H294" s="33" t="str">
        <f t="shared" si="1203"/>
        <v/>
      </c>
      <c r="I294" s="33" t="str">
        <f t="shared" si="1203"/>
        <v/>
      </c>
      <c r="J294" s="33" t="str">
        <f t="shared" si="1203"/>
        <v/>
      </c>
      <c r="K294" s="33" t="str">
        <f t="shared" si="1203"/>
        <v/>
      </c>
      <c r="L294" s="33" t="str">
        <f t="shared" si="1203"/>
        <v/>
      </c>
      <c r="M294" s="33" t="str">
        <f t="shared" si="1203"/>
        <v/>
      </c>
      <c r="N294" s="33" t="str">
        <f t="shared" si="1203"/>
        <v/>
      </c>
      <c r="O294" s="33" t="str">
        <f t="shared" si="1203"/>
        <v/>
      </c>
      <c r="P294" s="33" t="str">
        <f t="shared" si="1203"/>
        <v/>
      </c>
      <c r="Q294" s="33" t="str">
        <f t="shared" si="1203"/>
        <v/>
      </c>
      <c r="R294" s="33" t="str">
        <f t="shared" si="1203"/>
        <v/>
      </c>
      <c r="S294" s="33" t="str">
        <f t="shared" si="1203"/>
        <v/>
      </c>
      <c r="T294" s="33" t="str">
        <f t="shared" si="1203"/>
        <v/>
      </c>
      <c r="U294" s="33" t="str">
        <f t="shared" si="1203"/>
        <v/>
      </c>
      <c r="V294" s="33" t="str">
        <f t="shared" si="1203"/>
        <v/>
      </c>
      <c r="W294" s="33" t="str">
        <f t="shared" si="1203"/>
        <v/>
      </c>
      <c r="X294" s="33" t="str">
        <f t="shared" si="1203"/>
        <v/>
      </c>
      <c r="Y294" s="33" t="str">
        <f t="shared" si="1203"/>
        <v/>
      </c>
      <c r="Z294" s="33" t="str">
        <f t="shared" si="1203"/>
        <v/>
      </c>
      <c r="AA294" s="33" t="str">
        <f t="shared" si="1203"/>
        <v/>
      </c>
      <c r="AB294" s="33" t="str">
        <f t="shared" si="1203"/>
        <v/>
      </c>
      <c r="AC294" s="33" t="str">
        <f t="shared" si="1203"/>
        <v/>
      </c>
      <c r="AD294" s="33" t="str">
        <f t="shared" si="1203"/>
        <v/>
      </c>
      <c r="AE294" s="33" t="str">
        <f t="shared" si="1203"/>
        <v/>
      </c>
      <c r="AF294" s="33" t="str">
        <f t="shared" si="1203"/>
        <v/>
      </c>
      <c r="AG294" s="33" t="str">
        <f t="shared" si="1203"/>
        <v/>
      </c>
      <c r="AH294" s="30" t="s">
        <v>16</v>
      </c>
      <c r="AI294" s="31">
        <f>+COUNTIF(C298:AG298,"夏休")+COUNTIF(C298:AG298,"冬休")+COUNTIF(C298:AG298,"中止")</f>
        <v>0</v>
      </c>
    </row>
    <row r="295" spans="2:36" ht="13.5" customHeight="1" x14ac:dyDescent="0.15">
      <c r="B295" s="104" t="s">
        <v>8</v>
      </c>
      <c r="C295" s="110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  <c r="AC295" s="101"/>
      <c r="AD295" s="116"/>
      <c r="AE295" s="116"/>
      <c r="AF295" s="101"/>
      <c r="AG295" s="119"/>
      <c r="AH295" s="34" t="s">
        <v>2</v>
      </c>
      <c r="AI295" s="35">
        <f>COUNT(C293:AG293)-AI294</f>
        <v>0</v>
      </c>
    </row>
    <row r="296" spans="2:36" ht="13.5" customHeight="1" x14ac:dyDescent="0.15">
      <c r="B296" s="105"/>
      <c r="C296" s="111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17"/>
      <c r="AE296" s="117"/>
      <c r="AF296" s="102"/>
      <c r="AG296" s="120"/>
      <c r="AH296" s="34" t="s">
        <v>6</v>
      </c>
      <c r="AI296" s="36">
        <f>+COUNTIF(C299:AG299,"休")</f>
        <v>0</v>
      </c>
      <c r="AJ296" s="37" t="e">
        <f>IF(AI297&gt;0.285,"",IF(AI296&lt;AI293,"←計画日数が足りません",""))</f>
        <v>#DIV/0!</v>
      </c>
    </row>
    <row r="297" spans="2:36" ht="13.5" customHeight="1" x14ac:dyDescent="0.15">
      <c r="B297" s="106"/>
      <c r="C297" s="112"/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  <c r="AA297" s="103"/>
      <c r="AB297" s="103"/>
      <c r="AC297" s="103"/>
      <c r="AD297" s="118"/>
      <c r="AE297" s="118"/>
      <c r="AF297" s="103"/>
      <c r="AG297" s="121"/>
      <c r="AH297" s="34" t="s">
        <v>9</v>
      </c>
      <c r="AI297" s="49" t="e">
        <f>+AI296/AI295</f>
        <v>#DIV/0!</v>
      </c>
    </row>
    <row r="298" spans="2:36" x14ac:dyDescent="0.15">
      <c r="B298" s="39" t="s">
        <v>15</v>
      </c>
      <c r="C298" s="5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3"/>
      <c r="AE298" s="3"/>
      <c r="AF298" s="2"/>
      <c r="AG298" s="4"/>
      <c r="AH298" s="34" t="s">
        <v>10</v>
      </c>
      <c r="AI298" s="36">
        <f>+COUNTIF(C300:AG300,"*休")</f>
        <v>0</v>
      </c>
    </row>
    <row r="299" spans="2:36" x14ac:dyDescent="0.15">
      <c r="B299" s="32" t="s">
        <v>0</v>
      </c>
      <c r="C299" s="5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54"/>
      <c r="AH299" s="40" t="s">
        <v>4</v>
      </c>
      <c r="AI299" s="50" t="e">
        <f>+AI298/AI295</f>
        <v>#DIV/0!</v>
      </c>
    </row>
    <row r="300" spans="2:36" x14ac:dyDescent="0.15">
      <c r="B300" s="42" t="s">
        <v>7</v>
      </c>
      <c r="C300" s="55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7"/>
      <c r="AH300" s="43" t="s">
        <v>18</v>
      </c>
      <c r="AI300" s="44" t="e">
        <f>_xlfn.IFS(AI299&gt;=0.285,"OK",AI293&lt;=AI298,"OK",AI293&gt;AI298,"NG")</f>
        <v>#DIV/0!</v>
      </c>
      <c r="AJ300" s="37" t="e">
        <f>IF(AI300="NG","←月単位未達成","←月単位達成")</f>
        <v>#DIV/0!</v>
      </c>
    </row>
    <row r="301" spans="2:36" hidden="1" x14ac:dyDescent="0.15">
      <c r="C301" s="53" t="str">
        <f>IF($C298="","通常",C298)</f>
        <v>通常</v>
      </c>
      <c r="D301" s="53" t="str">
        <f t="shared" ref="D301:AG301" si="1204">IF(D298="","通常",D298)</f>
        <v>通常</v>
      </c>
      <c r="E301" s="53" t="str">
        <f t="shared" si="1204"/>
        <v>通常</v>
      </c>
      <c r="F301" s="53" t="str">
        <f t="shared" si="1204"/>
        <v>通常</v>
      </c>
      <c r="G301" s="53" t="str">
        <f t="shared" si="1204"/>
        <v>通常</v>
      </c>
      <c r="H301" s="53" t="str">
        <f t="shared" si="1204"/>
        <v>通常</v>
      </c>
      <c r="I301" s="53" t="str">
        <f t="shared" si="1204"/>
        <v>通常</v>
      </c>
      <c r="J301" s="53" t="str">
        <f t="shared" si="1204"/>
        <v>通常</v>
      </c>
      <c r="K301" s="53" t="str">
        <f t="shared" si="1204"/>
        <v>通常</v>
      </c>
      <c r="L301" s="53" t="str">
        <f t="shared" si="1204"/>
        <v>通常</v>
      </c>
      <c r="M301" s="53" t="str">
        <f t="shared" si="1204"/>
        <v>通常</v>
      </c>
      <c r="N301" s="53" t="str">
        <f t="shared" si="1204"/>
        <v>通常</v>
      </c>
      <c r="O301" s="53" t="str">
        <f t="shared" si="1204"/>
        <v>通常</v>
      </c>
      <c r="P301" s="53" t="str">
        <f t="shared" si="1204"/>
        <v>通常</v>
      </c>
      <c r="Q301" s="53" t="str">
        <f t="shared" si="1204"/>
        <v>通常</v>
      </c>
      <c r="R301" s="53" t="str">
        <f t="shared" si="1204"/>
        <v>通常</v>
      </c>
      <c r="S301" s="53" t="str">
        <f t="shared" si="1204"/>
        <v>通常</v>
      </c>
      <c r="T301" s="53" t="str">
        <f t="shared" si="1204"/>
        <v>通常</v>
      </c>
      <c r="U301" s="53" t="str">
        <f t="shared" si="1204"/>
        <v>通常</v>
      </c>
      <c r="V301" s="53" t="str">
        <f t="shared" si="1204"/>
        <v>通常</v>
      </c>
      <c r="W301" s="53" t="str">
        <f t="shared" si="1204"/>
        <v>通常</v>
      </c>
      <c r="X301" s="53" t="str">
        <f t="shared" si="1204"/>
        <v>通常</v>
      </c>
      <c r="Y301" s="53" t="str">
        <f t="shared" si="1204"/>
        <v>通常</v>
      </c>
      <c r="Z301" s="53" t="str">
        <f t="shared" si="1204"/>
        <v>通常</v>
      </c>
      <c r="AA301" s="53" t="str">
        <f t="shared" si="1204"/>
        <v>通常</v>
      </c>
      <c r="AB301" s="53" t="str">
        <f t="shared" si="1204"/>
        <v>通常</v>
      </c>
      <c r="AC301" s="53" t="str">
        <f t="shared" si="1204"/>
        <v>通常</v>
      </c>
      <c r="AD301" s="53" t="str">
        <f t="shared" si="1204"/>
        <v>通常</v>
      </c>
      <c r="AE301" s="53" t="str">
        <f t="shared" si="1204"/>
        <v>通常</v>
      </c>
      <c r="AF301" s="53" t="str">
        <f t="shared" si="1204"/>
        <v>通常</v>
      </c>
      <c r="AG301" s="53" t="str">
        <f t="shared" si="1204"/>
        <v>通常</v>
      </c>
      <c r="AI301" s="52"/>
      <c r="AJ301" s="37"/>
    </row>
    <row r="302" spans="2:36" hidden="1" x14ac:dyDescent="0.15">
      <c r="C302" s="53" t="str">
        <f>IF(C298="","通常実績",C298)</f>
        <v>通常実績</v>
      </c>
      <c r="D302" s="53" t="str">
        <f t="shared" ref="D302:AG302" si="1205">IF(D298="","通常実績",D298)</f>
        <v>通常実績</v>
      </c>
      <c r="E302" s="53" t="str">
        <f t="shared" si="1205"/>
        <v>通常実績</v>
      </c>
      <c r="F302" s="53" t="str">
        <f t="shared" si="1205"/>
        <v>通常実績</v>
      </c>
      <c r="G302" s="53" t="str">
        <f t="shared" si="1205"/>
        <v>通常実績</v>
      </c>
      <c r="H302" s="53" t="str">
        <f t="shared" si="1205"/>
        <v>通常実績</v>
      </c>
      <c r="I302" s="53" t="str">
        <f t="shared" si="1205"/>
        <v>通常実績</v>
      </c>
      <c r="J302" s="53" t="str">
        <f t="shared" si="1205"/>
        <v>通常実績</v>
      </c>
      <c r="K302" s="53" t="str">
        <f t="shared" si="1205"/>
        <v>通常実績</v>
      </c>
      <c r="L302" s="53" t="str">
        <f t="shared" si="1205"/>
        <v>通常実績</v>
      </c>
      <c r="M302" s="53" t="str">
        <f t="shared" si="1205"/>
        <v>通常実績</v>
      </c>
      <c r="N302" s="53" t="str">
        <f t="shared" si="1205"/>
        <v>通常実績</v>
      </c>
      <c r="O302" s="53" t="str">
        <f t="shared" si="1205"/>
        <v>通常実績</v>
      </c>
      <c r="P302" s="53" t="str">
        <f t="shared" si="1205"/>
        <v>通常実績</v>
      </c>
      <c r="Q302" s="53" t="str">
        <f t="shared" si="1205"/>
        <v>通常実績</v>
      </c>
      <c r="R302" s="53" t="str">
        <f t="shared" si="1205"/>
        <v>通常実績</v>
      </c>
      <c r="S302" s="53" t="str">
        <f t="shared" si="1205"/>
        <v>通常実績</v>
      </c>
      <c r="T302" s="53" t="str">
        <f t="shared" si="1205"/>
        <v>通常実績</v>
      </c>
      <c r="U302" s="53" t="str">
        <f t="shared" si="1205"/>
        <v>通常実績</v>
      </c>
      <c r="V302" s="53" t="str">
        <f t="shared" si="1205"/>
        <v>通常実績</v>
      </c>
      <c r="W302" s="53" t="str">
        <f t="shared" si="1205"/>
        <v>通常実績</v>
      </c>
      <c r="X302" s="53" t="str">
        <f t="shared" si="1205"/>
        <v>通常実績</v>
      </c>
      <c r="Y302" s="53" t="str">
        <f t="shared" si="1205"/>
        <v>通常実績</v>
      </c>
      <c r="Z302" s="53" t="str">
        <f t="shared" si="1205"/>
        <v>通常実績</v>
      </c>
      <c r="AA302" s="53" t="str">
        <f t="shared" si="1205"/>
        <v>通常実績</v>
      </c>
      <c r="AB302" s="53" t="str">
        <f t="shared" si="1205"/>
        <v>通常実績</v>
      </c>
      <c r="AC302" s="53" t="str">
        <f t="shared" si="1205"/>
        <v>通常実績</v>
      </c>
      <c r="AD302" s="53" t="str">
        <f t="shared" si="1205"/>
        <v>通常実績</v>
      </c>
      <c r="AE302" s="53" t="str">
        <f t="shared" si="1205"/>
        <v>通常実績</v>
      </c>
      <c r="AF302" s="53" t="str">
        <f t="shared" si="1205"/>
        <v>通常実績</v>
      </c>
      <c r="AG302" s="53" t="str">
        <f t="shared" si="1205"/>
        <v>通常実績</v>
      </c>
      <c r="AI302" s="52"/>
      <c r="AJ302" s="37"/>
    </row>
  </sheetData>
  <mergeCells count="715">
    <mergeCell ref="AC155:AC157"/>
    <mergeCell ref="AD155:AD157"/>
    <mergeCell ref="S155:S157"/>
    <mergeCell ref="T155:T157"/>
    <mergeCell ref="U155:U157"/>
    <mergeCell ref="V155:V157"/>
    <mergeCell ref="W155:W157"/>
    <mergeCell ref="X155:X157"/>
    <mergeCell ref="K169:K171"/>
    <mergeCell ref="L169:L171"/>
    <mergeCell ref="M169:M171"/>
    <mergeCell ref="N169:N171"/>
    <mergeCell ref="O169:O171"/>
    <mergeCell ref="P169:P171"/>
    <mergeCell ref="Q169:Q171"/>
    <mergeCell ref="R169:R171"/>
    <mergeCell ref="Y155:Y157"/>
    <mergeCell ref="AC169:AC171"/>
    <mergeCell ref="AD169:AD171"/>
    <mergeCell ref="M155:M157"/>
    <mergeCell ref="N155:N157"/>
    <mergeCell ref="O155:O157"/>
    <mergeCell ref="P155:P157"/>
    <mergeCell ref="Q155:Q157"/>
    <mergeCell ref="B57:B59"/>
    <mergeCell ref="C57:C59"/>
    <mergeCell ref="D57:D59"/>
    <mergeCell ref="E57:E59"/>
    <mergeCell ref="F57:F59"/>
    <mergeCell ref="G57:G59"/>
    <mergeCell ref="H57:H59"/>
    <mergeCell ref="L57:L59"/>
    <mergeCell ref="M57:M59"/>
    <mergeCell ref="B29:B31"/>
    <mergeCell ref="C29:C31"/>
    <mergeCell ref="D29:D31"/>
    <mergeCell ref="E29:E31"/>
    <mergeCell ref="F29:F31"/>
    <mergeCell ref="G29:G31"/>
    <mergeCell ref="H29:H31"/>
    <mergeCell ref="O29:O31"/>
    <mergeCell ref="P29:P31"/>
    <mergeCell ref="I29:I31"/>
    <mergeCell ref="W15:W17"/>
    <mergeCell ref="X15:X17"/>
    <mergeCell ref="Q15:Q17"/>
    <mergeCell ref="R15:R17"/>
    <mergeCell ref="S15:S17"/>
    <mergeCell ref="T15:T17"/>
    <mergeCell ref="U29:U31"/>
    <mergeCell ref="V29:V31"/>
    <mergeCell ref="W29:W31"/>
    <mergeCell ref="X29:X31"/>
    <mergeCell ref="Q29:Q31"/>
    <mergeCell ref="R29:R31"/>
    <mergeCell ref="S29:S31"/>
    <mergeCell ref="T29:T31"/>
    <mergeCell ref="AE15:AE17"/>
    <mergeCell ref="AF15:AF17"/>
    <mergeCell ref="AG15:AG17"/>
    <mergeCell ref="K29:K31"/>
    <mergeCell ref="L29:L31"/>
    <mergeCell ref="M29:M31"/>
    <mergeCell ref="N29:N31"/>
    <mergeCell ref="AC15:AC17"/>
    <mergeCell ref="AD15:AD17"/>
    <mergeCell ref="Y15:Y17"/>
    <mergeCell ref="Z15:Z17"/>
    <mergeCell ref="AA15:AA17"/>
    <mergeCell ref="AB15:AB17"/>
    <mergeCell ref="AA29:AA31"/>
    <mergeCell ref="AB29:AB31"/>
    <mergeCell ref="AC29:AC31"/>
    <mergeCell ref="AD29:AD31"/>
    <mergeCell ref="Y29:Y31"/>
    <mergeCell ref="Z29:Z31"/>
    <mergeCell ref="C25:AI25"/>
    <mergeCell ref="J29:J31"/>
    <mergeCell ref="F15:F17"/>
    <mergeCell ref="G15:G17"/>
    <mergeCell ref="H15:H17"/>
    <mergeCell ref="I15:I17"/>
    <mergeCell ref="J15:J17"/>
    <mergeCell ref="U15:U17"/>
    <mergeCell ref="V15:V17"/>
    <mergeCell ref="K15:K17"/>
    <mergeCell ref="L15:L17"/>
    <mergeCell ref="M15:M17"/>
    <mergeCell ref="N15:N17"/>
    <mergeCell ref="O15:O17"/>
    <mergeCell ref="P15:P17"/>
    <mergeCell ref="Y7:Z7"/>
    <mergeCell ref="AB7:AF8"/>
    <mergeCell ref="AG7:AH8"/>
    <mergeCell ref="U5:V5"/>
    <mergeCell ref="W5:X5"/>
    <mergeCell ref="Y5:Z5"/>
    <mergeCell ref="B6:E6"/>
    <mergeCell ref="S6:T6"/>
    <mergeCell ref="U6:V6"/>
    <mergeCell ref="W6:X6"/>
    <mergeCell ref="Y6:Z6"/>
    <mergeCell ref="AB5:AF6"/>
    <mergeCell ref="AG5:AH6"/>
    <mergeCell ref="B8:E8"/>
    <mergeCell ref="G8:J8"/>
    <mergeCell ref="L8:N8"/>
    <mergeCell ref="P8:R8"/>
    <mergeCell ref="B7:E7"/>
    <mergeCell ref="G7:J7"/>
    <mergeCell ref="S7:T7"/>
    <mergeCell ref="U7:V7"/>
    <mergeCell ref="W7:X7"/>
    <mergeCell ref="AE29:AE31"/>
    <mergeCell ref="AF29:AF31"/>
    <mergeCell ref="AG29:AG31"/>
    <mergeCell ref="AD43:AD45"/>
    <mergeCell ref="AE43:AE45"/>
    <mergeCell ref="AF43:AF45"/>
    <mergeCell ref="AG43:AG45"/>
    <mergeCell ref="AC71:AC73"/>
    <mergeCell ref="AD71:AD73"/>
    <mergeCell ref="AE71:AE73"/>
    <mergeCell ref="AC57:AC59"/>
    <mergeCell ref="AD57:AD59"/>
    <mergeCell ref="AE57:AE59"/>
    <mergeCell ref="C39:AI39"/>
    <mergeCell ref="C53:AI53"/>
    <mergeCell ref="K57:K59"/>
    <mergeCell ref="N57:N59"/>
    <mergeCell ref="O57:O59"/>
    <mergeCell ref="P57:P59"/>
    <mergeCell ref="Q57:Q59"/>
    <mergeCell ref="R57:R59"/>
    <mergeCell ref="U43:U45"/>
    <mergeCell ref="V43:V45"/>
    <mergeCell ref="W43:W45"/>
    <mergeCell ref="AF71:AF73"/>
    <mergeCell ref="AG71:AG73"/>
    <mergeCell ref="V57:V59"/>
    <mergeCell ref="W57:W59"/>
    <mergeCell ref="X57:X59"/>
    <mergeCell ref="Y57:Y59"/>
    <mergeCell ref="Z57:Z59"/>
    <mergeCell ref="AA57:AA59"/>
    <mergeCell ref="AB57:AB59"/>
    <mergeCell ref="AF57:AF59"/>
    <mergeCell ref="AG57:AG59"/>
    <mergeCell ref="AB71:AB73"/>
    <mergeCell ref="C67:AI67"/>
    <mergeCell ref="K71:K73"/>
    <mergeCell ref="L71:L73"/>
    <mergeCell ref="M71:M73"/>
    <mergeCell ref="N71:N73"/>
    <mergeCell ref="O71:O73"/>
    <mergeCell ref="P71:P73"/>
    <mergeCell ref="Q71:Q73"/>
    <mergeCell ref="R71:R73"/>
    <mergeCell ref="AA71:AA73"/>
    <mergeCell ref="AC141:AC143"/>
    <mergeCell ref="AD141:AD143"/>
    <mergeCell ref="AE141:AE143"/>
    <mergeCell ref="AF141:AF143"/>
    <mergeCell ref="AG141:AG143"/>
    <mergeCell ref="S113:S115"/>
    <mergeCell ref="S71:S73"/>
    <mergeCell ref="T71:T73"/>
    <mergeCell ref="U71:U73"/>
    <mergeCell ref="V71:V73"/>
    <mergeCell ref="W71:W73"/>
    <mergeCell ref="X71:X73"/>
    <mergeCell ref="Y71:Y73"/>
    <mergeCell ref="Z71:Z73"/>
    <mergeCell ref="T85:T87"/>
    <mergeCell ref="U85:U87"/>
    <mergeCell ref="V85:V87"/>
    <mergeCell ref="W85:W87"/>
    <mergeCell ref="X85:X87"/>
    <mergeCell ref="Y85:Y87"/>
    <mergeCell ref="Z85:Z87"/>
    <mergeCell ref="W113:W115"/>
    <mergeCell ref="X113:X115"/>
    <mergeCell ref="Y113:Y115"/>
    <mergeCell ref="AA127:AA129"/>
    <mergeCell ref="AB127:AB129"/>
    <mergeCell ref="Z155:Z157"/>
    <mergeCell ref="AA155:AA157"/>
    <mergeCell ref="AB155:AB157"/>
    <mergeCell ref="C193:AI193"/>
    <mergeCell ref="K197:K199"/>
    <mergeCell ref="L197:L199"/>
    <mergeCell ref="M197:M199"/>
    <mergeCell ref="N197:N199"/>
    <mergeCell ref="AC127:AC129"/>
    <mergeCell ref="AD127:AD129"/>
    <mergeCell ref="AE127:AE129"/>
    <mergeCell ref="AF127:AF129"/>
    <mergeCell ref="AG127:AG129"/>
    <mergeCell ref="T141:T143"/>
    <mergeCell ref="U141:U143"/>
    <mergeCell ref="V141:V143"/>
    <mergeCell ref="W141:W143"/>
    <mergeCell ref="X141:X143"/>
    <mergeCell ref="Y141:Y143"/>
    <mergeCell ref="Z141:Z143"/>
    <mergeCell ref="AA141:AA143"/>
    <mergeCell ref="AB141:AB143"/>
    <mergeCell ref="C11:AI11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Q43:Q45"/>
    <mergeCell ref="R43:R45"/>
    <mergeCell ref="S43:S45"/>
    <mergeCell ref="T43:T45"/>
    <mergeCell ref="B15:B17"/>
    <mergeCell ref="C15:C17"/>
    <mergeCell ref="D15:D17"/>
    <mergeCell ref="E15:E17"/>
    <mergeCell ref="X43:X45"/>
    <mergeCell ref="Y43:Y45"/>
    <mergeCell ref="Z43:Z45"/>
    <mergeCell ref="AA43:AA45"/>
    <mergeCell ref="AB43:AB45"/>
    <mergeCell ref="AC43:AC45"/>
    <mergeCell ref="I57:I59"/>
    <mergeCell ref="J57:J59"/>
    <mergeCell ref="S57:S59"/>
    <mergeCell ref="T57:T59"/>
    <mergeCell ref="U57:U59"/>
    <mergeCell ref="B71:B73"/>
    <mergeCell ref="C71:C73"/>
    <mergeCell ref="D71:D73"/>
    <mergeCell ref="E71:E73"/>
    <mergeCell ref="F71:F73"/>
    <mergeCell ref="G71:G73"/>
    <mergeCell ref="H71:H73"/>
    <mergeCell ref="I71:I73"/>
    <mergeCell ref="J71:J73"/>
    <mergeCell ref="B85:B87"/>
    <mergeCell ref="C85:C87"/>
    <mergeCell ref="D85:D87"/>
    <mergeCell ref="E85:E87"/>
    <mergeCell ref="F85:F87"/>
    <mergeCell ref="G85:G87"/>
    <mergeCell ref="H85:H87"/>
    <mergeCell ref="I85:I87"/>
    <mergeCell ref="J85:J87"/>
    <mergeCell ref="K85:K87"/>
    <mergeCell ref="L85:L87"/>
    <mergeCell ref="M85:M87"/>
    <mergeCell ref="AD85:AD87"/>
    <mergeCell ref="AE85:AE87"/>
    <mergeCell ref="AF85:AF87"/>
    <mergeCell ref="AG85:AG87"/>
    <mergeCell ref="M99:M101"/>
    <mergeCell ref="N99:N101"/>
    <mergeCell ref="O99:O101"/>
    <mergeCell ref="P99:P101"/>
    <mergeCell ref="Q99:Q101"/>
    <mergeCell ref="R99:R101"/>
    <mergeCell ref="S99:S101"/>
    <mergeCell ref="N85:N87"/>
    <mergeCell ref="O85:O87"/>
    <mergeCell ref="P85:P87"/>
    <mergeCell ref="Q85:Q87"/>
    <mergeCell ref="R85:R87"/>
    <mergeCell ref="S85:S87"/>
    <mergeCell ref="AC85:AC87"/>
    <mergeCell ref="AB85:AB87"/>
    <mergeCell ref="Z113:Z115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J99:J101"/>
    <mergeCell ref="AE155:AE157"/>
    <mergeCell ref="AF155:AF157"/>
    <mergeCell ref="AG155:AG157"/>
    <mergeCell ref="AC99:AC101"/>
    <mergeCell ref="AD99:AD101"/>
    <mergeCell ref="AE99:AE101"/>
    <mergeCell ref="AF99:AF101"/>
    <mergeCell ref="AG99:AG101"/>
    <mergeCell ref="T99:T101"/>
    <mergeCell ref="U99:U101"/>
    <mergeCell ref="V99:V101"/>
    <mergeCell ref="W99:W101"/>
    <mergeCell ref="X99:X101"/>
    <mergeCell ref="Y99:Y101"/>
    <mergeCell ref="Z99:Z101"/>
    <mergeCell ref="AA99:AA101"/>
    <mergeCell ref="AB99:AB101"/>
    <mergeCell ref="T127:T129"/>
    <mergeCell ref="U127:U129"/>
    <mergeCell ref="V127:V129"/>
    <mergeCell ref="W127:W129"/>
    <mergeCell ref="X127:X129"/>
    <mergeCell ref="Y127:Y129"/>
    <mergeCell ref="Z127:Z129"/>
    <mergeCell ref="AA183:AA185"/>
    <mergeCell ref="AB169:AB171"/>
    <mergeCell ref="U169:U171"/>
    <mergeCell ref="V169:V171"/>
    <mergeCell ref="W169:W171"/>
    <mergeCell ref="X169:X171"/>
    <mergeCell ref="B155:B157"/>
    <mergeCell ref="C155:C157"/>
    <mergeCell ref="D155:D157"/>
    <mergeCell ref="E155:E157"/>
    <mergeCell ref="F155:F157"/>
    <mergeCell ref="R155:R157"/>
    <mergeCell ref="G155:G157"/>
    <mergeCell ref="H155:H157"/>
    <mergeCell ref="I155:I157"/>
    <mergeCell ref="J155:J157"/>
    <mergeCell ref="K155:K157"/>
    <mergeCell ref="L155:L157"/>
    <mergeCell ref="B169:B171"/>
    <mergeCell ref="C169:C171"/>
    <mergeCell ref="D169:D171"/>
    <mergeCell ref="E169:E171"/>
    <mergeCell ref="F169:F171"/>
    <mergeCell ref="G169:G171"/>
    <mergeCell ref="B183:B185"/>
    <mergeCell ref="C183:C185"/>
    <mergeCell ref="D183:D185"/>
    <mergeCell ref="E183:E185"/>
    <mergeCell ref="F183:F185"/>
    <mergeCell ref="G183:G185"/>
    <mergeCell ref="H183:H185"/>
    <mergeCell ref="I183:I185"/>
    <mergeCell ref="J183:J185"/>
    <mergeCell ref="AD183:AD185"/>
    <mergeCell ref="K141:K143"/>
    <mergeCell ref="L141:L143"/>
    <mergeCell ref="N141:N143"/>
    <mergeCell ref="C165:AI165"/>
    <mergeCell ref="C179:AI179"/>
    <mergeCell ref="AE183:AE185"/>
    <mergeCell ref="AF183:AF185"/>
    <mergeCell ref="AG183:AG185"/>
    <mergeCell ref="H169:H171"/>
    <mergeCell ref="I169:I171"/>
    <mergeCell ref="J169:J171"/>
    <mergeCell ref="AE169:AE171"/>
    <mergeCell ref="AF169:AF171"/>
    <mergeCell ref="AG169:AG171"/>
    <mergeCell ref="K183:K185"/>
    <mergeCell ref="L183:L185"/>
    <mergeCell ref="M183:M185"/>
    <mergeCell ref="N183:N185"/>
    <mergeCell ref="O183:O185"/>
    <mergeCell ref="P183:P185"/>
    <mergeCell ref="Q183:Q185"/>
    <mergeCell ref="R183:R185"/>
    <mergeCell ref="S169:S171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J141:J143"/>
    <mergeCell ref="B127:B129"/>
    <mergeCell ref="C127:C129"/>
    <mergeCell ref="D127:D129"/>
    <mergeCell ref="E127:E129"/>
    <mergeCell ref="F127:F129"/>
    <mergeCell ref="G127:G129"/>
    <mergeCell ref="H127:H129"/>
    <mergeCell ref="I127:I129"/>
    <mergeCell ref="J127:J129"/>
    <mergeCell ref="C81:AI81"/>
    <mergeCell ref="C95:AI95"/>
    <mergeCell ref="C109:AI109"/>
    <mergeCell ref="C123:AI123"/>
    <mergeCell ref="C137:AI137"/>
    <mergeCell ref="AC113:AC115"/>
    <mergeCell ref="AD113:AD115"/>
    <mergeCell ref="AE113:AE115"/>
    <mergeCell ref="AF113:AF115"/>
    <mergeCell ref="AG113:AG115"/>
    <mergeCell ref="K127:K129"/>
    <mergeCell ref="L127:L129"/>
    <mergeCell ref="M127:M129"/>
    <mergeCell ref="N127:N129"/>
    <mergeCell ref="O127:O129"/>
    <mergeCell ref="P127:P129"/>
    <mergeCell ref="U113:U115"/>
    <mergeCell ref="Q127:Q129"/>
    <mergeCell ref="R113:R115"/>
    <mergeCell ref="V113:V115"/>
    <mergeCell ref="K99:K101"/>
    <mergeCell ref="L99:L101"/>
    <mergeCell ref="T113:T115"/>
    <mergeCell ref="AA113:AA115"/>
    <mergeCell ref="AB113:AB115"/>
    <mergeCell ref="AA85:AA87"/>
    <mergeCell ref="B197:B199"/>
    <mergeCell ref="C197:C199"/>
    <mergeCell ref="D197:D199"/>
    <mergeCell ref="E197:E199"/>
    <mergeCell ref="F197:F199"/>
    <mergeCell ref="G197:G199"/>
    <mergeCell ref="H197:H199"/>
    <mergeCell ref="I197:I199"/>
    <mergeCell ref="J197:J199"/>
    <mergeCell ref="O197:O199"/>
    <mergeCell ref="P197:P199"/>
    <mergeCell ref="Q197:Q199"/>
    <mergeCell ref="R197:R199"/>
    <mergeCell ref="S197:S199"/>
    <mergeCell ref="T197:T199"/>
    <mergeCell ref="U197:U199"/>
    <mergeCell ref="M141:M143"/>
    <mergeCell ref="O141:O143"/>
    <mergeCell ref="P141:P143"/>
    <mergeCell ref="Q141:Q143"/>
    <mergeCell ref="V197:V199"/>
    <mergeCell ref="W197:W199"/>
    <mergeCell ref="X197:X199"/>
    <mergeCell ref="Y197:Y199"/>
    <mergeCell ref="Z197:Z199"/>
    <mergeCell ref="AA197:AA199"/>
    <mergeCell ref="AB197:AB199"/>
    <mergeCell ref="R127:R129"/>
    <mergeCell ref="S127:S129"/>
    <mergeCell ref="R141:R143"/>
    <mergeCell ref="S141:S143"/>
    <mergeCell ref="Y169:Y171"/>
    <mergeCell ref="Z169:Z171"/>
    <mergeCell ref="AA169:AA171"/>
    <mergeCell ref="S183:S185"/>
    <mergeCell ref="AB183:AB185"/>
    <mergeCell ref="C151:AI151"/>
    <mergeCell ref="T183:T185"/>
    <mergeCell ref="U183:U185"/>
    <mergeCell ref="V183:V185"/>
    <mergeCell ref="W183:W185"/>
    <mergeCell ref="X183:X185"/>
    <mergeCell ref="Y183:Y185"/>
    <mergeCell ref="Z183:Z185"/>
    <mergeCell ref="T169:T171"/>
    <mergeCell ref="AC183:AC185"/>
    <mergeCell ref="B211:B213"/>
    <mergeCell ref="C211:C213"/>
    <mergeCell ref="D211:D213"/>
    <mergeCell ref="E211:E213"/>
    <mergeCell ref="F211:F213"/>
    <mergeCell ref="G211:G213"/>
    <mergeCell ref="H211:H213"/>
    <mergeCell ref="I211:I213"/>
    <mergeCell ref="J211:J213"/>
    <mergeCell ref="C221:AI221"/>
    <mergeCell ref="K225:K227"/>
    <mergeCell ref="L225:L227"/>
    <mergeCell ref="M225:M227"/>
    <mergeCell ref="N225:N227"/>
    <mergeCell ref="O225:O227"/>
    <mergeCell ref="P225:P227"/>
    <mergeCell ref="AE197:AE199"/>
    <mergeCell ref="AF197:AF199"/>
    <mergeCell ref="AG197:AG199"/>
    <mergeCell ref="C207:AI207"/>
    <mergeCell ref="K211:K213"/>
    <mergeCell ref="L211:L213"/>
    <mergeCell ref="M211:M213"/>
    <mergeCell ref="N211:N213"/>
    <mergeCell ref="O211:O213"/>
    <mergeCell ref="P211:P213"/>
    <mergeCell ref="Q211:Q213"/>
    <mergeCell ref="R211:R213"/>
    <mergeCell ref="S211:S213"/>
    <mergeCell ref="AC211:AC213"/>
    <mergeCell ref="AD211:AD213"/>
    <mergeCell ref="AC197:AC199"/>
    <mergeCell ref="AD197:AD199"/>
    <mergeCell ref="AE211:AE213"/>
    <mergeCell ref="AF211:AF213"/>
    <mergeCell ref="AG211:AG213"/>
    <mergeCell ref="T211:T213"/>
    <mergeCell ref="U211:U213"/>
    <mergeCell ref="V211:V213"/>
    <mergeCell ref="W211:W213"/>
    <mergeCell ref="X211:X213"/>
    <mergeCell ref="Y211:Y213"/>
    <mergeCell ref="Z211:Z213"/>
    <mergeCell ref="AA211:AA213"/>
    <mergeCell ref="AB211:AB213"/>
    <mergeCell ref="B225:B227"/>
    <mergeCell ref="C225:C227"/>
    <mergeCell ref="D225:D227"/>
    <mergeCell ref="E225:E227"/>
    <mergeCell ref="F225:F227"/>
    <mergeCell ref="G225:G227"/>
    <mergeCell ref="H225:H227"/>
    <mergeCell ref="I225:I227"/>
    <mergeCell ref="J225:J227"/>
    <mergeCell ref="Q225:Q227"/>
    <mergeCell ref="R225:R227"/>
    <mergeCell ref="S225:S227"/>
    <mergeCell ref="T225:T227"/>
    <mergeCell ref="U225:U227"/>
    <mergeCell ref="V225:V227"/>
    <mergeCell ref="W225:W227"/>
    <mergeCell ref="X225:X227"/>
    <mergeCell ref="AD225:AD227"/>
    <mergeCell ref="Y225:Y227"/>
    <mergeCell ref="Z225:Z227"/>
    <mergeCell ref="AA225:AA227"/>
    <mergeCell ref="AB225:AB227"/>
    <mergeCell ref="AC225:AC227"/>
    <mergeCell ref="AE225:AE227"/>
    <mergeCell ref="AF225:AF227"/>
    <mergeCell ref="AG225:AG227"/>
    <mergeCell ref="C235:AI235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J239:J241"/>
    <mergeCell ref="K239:K241"/>
    <mergeCell ref="L239:L241"/>
    <mergeCell ref="M239:M241"/>
    <mergeCell ref="N239:N241"/>
    <mergeCell ref="O239:O241"/>
    <mergeCell ref="P239:P241"/>
    <mergeCell ref="Q239:Q241"/>
    <mergeCell ref="R239:R241"/>
    <mergeCell ref="S239:S241"/>
    <mergeCell ref="T239:T241"/>
    <mergeCell ref="U239:U241"/>
    <mergeCell ref="V239:V241"/>
    <mergeCell ref="W239:W241"/>
    <mergeCell ref="X239:X241"/>
    <mergeCell ref="Y239:Y241"/>
    <mergeCell ref="Z239:Z241"/>
    <mergeCell ref="AA239:AA241"/>
    <mergeCell ref="AB239:AB241"/>
    <mergeCell ref="AC239:AC241"/>
    <mergeCell ref="AD239:AD241"/>
    <mergeCell ref="AE239:AE241"/>
    <mergeCell ref="AF239:AF241"/>
    <mergeCell ref="AG239:AG241"/>
    <mergeCell ref="C249:AI249"/>
    <mergeCell ref="B253:B255"/>
    <mergeCell ref="C253:C255"/>
    <mergeCell ref="D253:D255"/>
    <mergeCell ref="E253:E255"/>
    <mergeCell ref="F253:F255"/>
    <mergeCell ref="G253:G255"/>
    <mergeCell ref="H253:H255"/>
    <mergeCell ref="I253:I255"/>
    <mergeCell ref="J253:J255"/>
    <mergeCell ref="K253:K255"/>
    <mergeCell ref="L253:L255"/>
    <mergeCell ref="M253:M255"/>
    <mergeCell ref="N253:N255"/>
    <mergeCell ref="O253:O255"/>
    <mergeCell ref="P253:P255"/>
    <mergeCell ref="Q253:Q255"/>
    <mergeCell ref="R253:R255"/>
    <mergeCell ref="S253:S255"/>
    <mergeCell ref="T253:T255"/>
    <mergeCell ref="U253:U255"/>
    <mergeCell ref="V253:V255"/>
    <mergeCell ref="W253:W255"/>
    <mergeCell ref="X253:X255"/>
    <mergeCell ref="Y253:Y255"/>
    <mergeCell ref="Z253:Z255"/>
    <mergeCell ref="AA253:AA255"/>
    <mergeCell ref="AB253:AB255"/>
    <mergeCell ref="AC253:AC255"/>
    <mergeCell ref="AD253:AD255"/>
    <mergeCell ref="AE253:AE255"/>
    <mergeCell ref="AF253:AF255"/>
    <mergeCell ref="AG253:AG255"/>
    <mergeCell ref="C263:AI263"/>
    <mergeCell ref="B267:B269"/>
    <mergeCell ref="C267:C269"/>
    <mergeCell ref="D267:D269"/>
    <mergeCell ref="E267:E269"/>
    <mergeCell ref="F267:F269"/>
    <mergeCell ref="G267:G269"/>
    <mergeCell ref="H267:H269"/>
    <mergeCell ref="I267:I269"/>
    <mergeCell ref="J267:J269"/>
    <mergeCell ref="K267:K269"/>
    <mergeCell ref="L267:L269"/>
    <mergeCell ref="M267:M269"/>
    <mergeCell ref="N267:N269"/>
    <mergeCell ref="O267:O269"/>
    <mergeCell ref="P267:P269"/>
    <mergeCell ref="Q267:Q269"/>
    <mergeCell ref="R267:R269"/>
    <mergeCell ref="S267:S269"/>
    <mergeCell ref="T267:T269"/>
    <mergeCell ref="U267:U269"/>
    <mergeCell ref="V267:V269"/>
    <mergeCell ref="W267:W269"/>
    <mergeCell ref="X267:X269"/>
    <mergeCell ref="Y267:Y269"/>
    <mergeCell ref="Z267:Z269"/>
    <mergeCell ref="AA267:AA269"/>
    <mergeCell ref="AB267:AB269"/>
    <mergeCell ref="AC267:AC269"/>
    <mergeCell ref="AD267:AD269"/>
    <mergeCell ref="AE267:AE269"/>
    <mergeCell ref="AF267:AF269"/>
    <mergeCell ref="AG267:AG269"/>
    <mergeCell ref="C277:AI277"/>
    <mergeCell ref="B281:B283"/>
    <mergeCell ref="C281:C283"/>
    <mergeCell ref="D281:D283"/>
    <mergeCell ref="E281:E283"/>
    <mergeCell ref="F281:F283"/>
    <mergeCell ref="G281:G283"/>
    <mergeCell ref="H281:H283"/>
    <mergeCell ref="I281:I283"/>
    <mergeCell ref="J281:J283"/>
    <mergeCell ref="K281:K283"/>
    <mergeCell ref="L281:L283"/>
    <mergeCell ref="M281:M283"/>
    <mergeCell ref="N281:N283"/>
    <mergeCell ref="O281:O283"/>
    <mergeCell ref="P281:P283"/>
    <mergeCell ref="Q281:Q283"/>
    <mergeCell ref="R281:R283"/>
    <mergeCell ref="S281:S283"/>
    <mergeCell ref="T281:T283"/>
    <mergeCell ref="U281:U283"/>
    <mergeCell ref="V281:V283"/>
    <mergeCell ref="W281:W283"/>
    <mergeCell ref="X281:X283"/>
    <mergeCell ref="Y281:Y283"/>
    <mergeCell ref="Z281:Z283"/>
    <mergeCell ref="AA281:AA283"/>
    <mergeCell ref="AB281:AB283"/>
    <mergeCell ref="AC281:AC283"/>
    <mergeCell ref="AD281:AD283"/>
    <mergeCell ref="AE281:AE283"/>
    <mergeCell ref="AF281:AF283"/>
    <mergeCell ref="AG281:AG283"/>
    <mergeCell ref="C291:AI291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J295:J297"/>
    <mergeCell ref="K295:K297"/>
    <mergeCell ref="L295:L297"/>
    <mergeCell ref="M295:M297"/>
    <mergeCell ref="N295:N297"/>
    <mergeCell ref="O295:O297"/>
    <mergeCell ref="P295:P297"/>
    <mergeCell ref="Q295:Q297"/>
    <mergeCell ref="R295:R297"/>
    <mergeCell ref="S295:S297"/>
    <mergeCell ref="T295:T297"/>
    <mergeCell ref="AD295:AD297"/>
    <mergeCell ref="AE295:AE297"/>
    <mergeCell ref="AF295:AF297"/>
    <mergeCell ref="AG295:AG297"/>
    <mergeCell ref="U295:U297"/>
    <mergeCell ref="V295:V297"/>
    <mergeCell ref="W295:W297"/>
    <mergeCell ref="X295:X297"/>
    <mergeCell ref="Y295:Y297"/>
    <mergeCell ref="Z295:Z297"/>
    <mergeCell ref="AA295:AA297"/>
    <mergeCell ref="AB295:AB297"/>
    <mergeCell ref="AC295:AC297"/>
  </mergeCells>
  <phoneticPr fontId="2"/>
  <conditionalFormatting sqref="B25:AI34">
    <cfRule type="expression" dxfId="146" priority="1">
      <formula>$C$28=""</formula>
    </cfRule>
  </conditionalFormatting>
  <conditionalFormatting sqref="B39:AI48">
    <cfRule type="expression" dxfId="145" priority="2">
      <formula>$C$42=""</formula>
    </cfRule>
  </conditionalFormatting>
  <conditionalFormatting sqref="B53:AI62">
    <cfRule type="expression" dxfId="144" priority="3">
      <formula>$C$56=""</formula>
    </cfRule>
  </conditionalFormatting>
  <conditionalFormatting sqref="B67:AI76">
    <cfRule type="expression" dxfId="143" priority="4">
      <formula>$C$70=""</formula>
    </cfRule>
  </conditionalFormatting>
  <conditionalFormatting sqref="B81:AI90">
    <cfRule type="expression" dxfId="142" priority="5">
      <formula>$C$84=""</formula>
    </cfRule>
  </conditionalFormatting>
  <conditionalFormatting sqref="B95:AI104">
    <cfRule type="expression" dxfId="141" priority="6">
      <formula>$C$98=""</formula>
    </cfRule>
  </conditionalFormatting>
  <conditionalFormatting sqref="B109:AI118">
    <cfRule type="expression" dxfId="140" priority="7">
      <formula>$C$112=""</formula>
    </cfRule>
  </conditionalFormatting>
  <conditionalFormatting sqref="B123:AI132">
    <cfRule type="expression" dxfId="139" priority="8">
      <formula>$C$126=""</formula>
    </cfRule>
  </conditionalFormatting>
  <conditionalFormatting sqref="B137:AI146">
    <cfRule type="expression" dxfId="138" priority="13">
      <formula>$C$140=""</formula>
    </cfRule>
  </conditionalFormatting>
  <conditionalFormatting sqref="B151:AI160">
    <cfRule type="expression" dxfId="137" priority="12">
      <formula>$C$154=""</formula>
    </cfRule>
  </conditionalFormatting>
  <conditionalFormatting sqref="B165:AI174">
    <cfRule type="expression" dxfId="136" priority="11">
      <formula>$C$168=""</formula>
    </cfRule>
  </conditionalFormatting>
  <conditionalFormatting sqref="B179:AI188">
    <cfRule type="expression" dxfId="135" priority="10">
      <formula>$C$182=""</formula>
    </cfRule>
  </conditionalFormatting>
  <conditionalFormatting sqref="B193:AI202">
    <cfRule type="expression" dxfId="134" priority="9">
      <formula>$C$196=""</formula>
    </cfRule>
  </conditionalFormatting>
  <conditionalFormatting sqref="B207:AI216 B221:AI230 B235:AI244">
    <cfRule type="expression" dxfId="133" priority="14">
      <formula>$C$238=""</formula>
    </cfRule>
  </conditionalFormatting>
  <conditionalFormatting sqref="B249:AI258">
    <cfRule type="expression" dxfId="132" priority="15">
      <formula>$C$252=""</formula>
    </cfRule>
  </conditionalFormatting>
  <conditionalFormatting sqref="B263:AI272">
    <cfRule type="expression" dxfId="131" priority="16">
      <formula>$C$266=""</formula>
    </cfRule>
  </conditionalFormatting>
  <conditionalFormatting sqref="B277:AI286">
    <cfRule type="expression" dxfId="130" priority="17">
      <formula>$C$280=""</formula>
    </cfRule>
  </conditionalFormatting>
  <conditionalFormatting sqref="B291:AI300">
    <cfRule type="expression" dxfId="129" priority="18">
      <formula>$C$294=""</formula>
    </cfRule>
  </conditionalFormatting>
  <conditionalFormatting sqref="C13:AG20">
    <cfRule type="expression" dxfId="128" priority="493">
      <formula>WEEKDAY(C$13)=1</formula>
    </cfRule>
    <cfRule type="expression" dxfId="127" priority="161">
      <formula>COUNTIFS(祝日,C$13)=1</formula>
    </cfRule>
    <cfRule type="expression" dxfId="126" priority="492">
      <formula>WEEKDAY(C$13)=7</formula>
    </cfRule>
  </conditionalFormatting>
  <conditionalFormatting sqref="C27:AG34">
    <cfRule type="expression" dxfId="125" priority="158">
      <formula>COUNTIFS(祝日,C$27)=1</formula>
    </cfRule>
    <cfRule type="expression" dxfId="124" priority="159">
      <formula>WEEKDAY(C$27)=7</formula>
    </cfRule>
    <cfRule type="expression" dxfId="123" priority="160">
      <formula>WEEKDAY(C$27)=1</formula>
    </cfRule>
  </conditionalFormatting>
  <conditionalFormatting sqref="C41:AG48">
    <cfRule type="expression" dxfId="122" priority="152">
      <formula>WEEKDAY(C$41)=7</formula>
    </cfRule>
    <cfRule type="expression" dxfId="121" priority="153">
      <formula>WEEKDAY(C$41)=1</formula>
    </cfRule>
    <cfRule type="expression" dxfId="120" priority="151">
      <formula>COUNTIFS(祝日,C$41)=1</formula>
    </cfRule>
  </conditionalFormatting>
  <conditionalFormatting sqref="C55:AG62">
    <cfRule type="expression" dxfId="119" priority="144">
      <formula>COUNTIFS(祝日,C$55)=1</formula>
    </cfRule>
    <cfRule type="expression" dxfId="118" priority="145">
      <formula>WEEKDAY(C$55)=7</formula>
    </cfRule>
    <cfRule type="expression" dxfId="117" priority="146">
      <formula>WEEKDAY(C$55)=1</formula>
    </cfRule>
  </conditionalFormatting>
  <conditionalFormatting sqref="C69:AG76">
    <cfRule type="expression" dxfId="116" priority="137">
      <formula>COUNTIFS(祝日,C$69)=1</formula>
    </cfRule>
    <cfRule type="expression" dxfId="115" priority="138">
      <formula>WEEKDAY(C$69)=7</formula>
    </cfRule>
    <cfRule type="expression" dxfId="114" priority="139">
      <formula>WEEKDAY(C$69)=1</formula>
    </cfRule>
  </conditionalFormatting>
  <conditionalFormatting sqref="C83:AG90">
    <cfRule type="expression" dxfId="113" priority="132">
      <formula>WEEKDAY(C$83)=1</formula>
    </cfRule>
    <cfRule type="expression" dxfId="112" priority="131">
      <formula>WEEKDAY(C$83)=7</formula>
    </cfRule>
    <cfRule type="expression" dxfId="111" priority="130">
      <formula>COUNTIFS(祝日,C$83)=1</formula>
    </cfRule>
  </conditionalFormatting>
  <conditionalFormatting sqref="C97:AG104">
    <cfRule type="expression" dxfId="110" priority="125">
      <formula>WEEKDAY(C$97)=1</formula>
    </cfRule>
    <cfRule type="expression" dxfId="109" priority="124">
      <formula>WEEKDAY(C$97)=7</formula>
    </cfRule>
    <cfRule type="expression" dxfId="108" priority="123">
      <formula>COUNTIFS(祝日,C$97)=1</formula>
    </cfRule>
  </conditionalFormatting>
  <conditionalFormatting sqref="C111:AG118">
    <cfRule type="expression" dxfId="107" priority="118">
      <formula>WEEKDAY(C$111)=1</formula>
    </cfRule>
    <cfRule type="expression" dxfId="106" priority="117">
      <formula>WEEKDAY(C$111)=7</formula>
    </cfRule>
    <cfRule type="expression" dxfId="105" priority="116">
      <formula>COUNTIFS(祝日,C$111)=1</formula>
    </cfRule>
  </conditionalFormatting>
  <conditionalFormatting sqref="C125:AG132">
    <cfRule type="expression" dxfId="104" priority="111">
      <formula>WEEKDAY(C$125)=1</formula>
    </cfRule>
    <cfRule type="expression" dxfId="103" priority="110">
      <formula>WEEKDAY(C$125)=7</formula>
    </cfRule>
    <cfRule type="expression" dxfId="102" priority="109">
      <formula>COUNTIFS(祝日,C$125)=1</formula>
    </cfRule>
  </conditionalFormatting>
  <conditionalFormatting sqref="C139:AG146">
    <cfRule type="expression" dxfId="101" priority="104">
      <formula>WEEKDAY(C$139)=1</formula>
    </cfRule>
    <cfRule type="expression" dxfId="100" priority="103">
      <formula>WEEKDAY(C$139)=7</formula>
    </cfRule>
    <cfRule type="expression" dxfId="99" priority="102">
      <formula>COUNTIFS(祝日,C$139)=1</formula>
    </cfRule>
  </conditionalFormatting>
  <conditionalFormatting sqref="C153:AG160">
    <cfRule type="expression" dxfId="98" priority="96">
      <formula>WEEKDAY(C$153)=7</formula>
    </cfRule>
    <cfRule type="expression" dxfId="97" priority="95">
      <formula>COUNTIFS(祝日,C$153)=1</formula>
    </cfRule>
    <cfRule type="expression" dxfId="96" priority="97">
      <formula>WEEKDAY(C$153)=1</formula>
    </cfRule>
  </conditionalFormatting>
  <conditionalFormatting sqref="C167:AG174">
    <cfRule type="expression" dxfId="95" priority="90">
      <formula>WEEKDAY(C$167)=1</formula>
    </cfRule>
    <cfRule type="expression" dxfId="94" priority="88">
      <formula>COUNTIFS(祝日,C$167)=1</formula>
    </cfRule>
    <cfRule type="expression" dxfId="93" priority="89">
      <formula>WEEKDAY(C$167)=7</formula>
    </cfRule>
  </conditionalFormatting>
  <conditionalFormatting sqref="C181:AG188">
    <cfRule type="expression" dxfId="92" priority="83">
      <formula>WEEKDAY(C$181)=1</formula>
    </cfRule>
    <cfRule type="expression" dxfId="91" priority="81">
      <formula>COUNTIFS(祝日,C$181)=1</formula>
    </cfRule>
    <cfRule type="expression" dxfId="90" priority="82">
      <formula>WEEKDAY(C$181)=7</formula>
    </cfRule>
  </conditionalFormatting>
  <conditionalFormatting sqref="C195:AG202">
    <cfRule type="expression" dxfId="89" priority="76">
      <formula>WEEKDAY(C$195)=1</formula>
    </cfRule>
    <cfRule type="expression" dxfId="88" priority="74">
      <formula>COUNTIFS(祝日,C$195)=1</formula>
    </cfRule>
    <cfRule type="expression" dxfId="87" priority="75">
      <formula>WEEKDAY(C$195)=7</formula>
    </cfRule>
  </conditionalFormatting>
  <conditionalFormatting sqref="C209:AG216">
    <cfRule type="expression" dxfId="86" priority="69">
      <formula>WEEKDAY(C$209)=1</formula>
    </cfRule>
    <cfRule type="expression" dxfId="85" priority="67">
      <formula>COUNTIFS(祝日,C$209)=1</formula>
    </cfRule>
    <cfRule type="expression" dxfId="84" priority="68">
      <formula>WEEKDAY(C$209)=7</formula>
    </cfRule>
  </conditionalFormatting>
  <conditionalFormatting sqref="C223:AG230">
    <cfRule type="expression" dxfId="83" priority="62">
      <formula>WEEKDAY(C$223)=1</formula>
    </cfRule>
    <cfRule type="expression" dxfId="82" priority="60">
      <formula>COUNTIFS(祝日,C$223)=1</formula>
    </cfRule>
    <cfRule type="expression" dxfId="81" priority="61">
      <formula>WEEKDAY(C$223)=7</formula>
    </cfRule>
  </conditionalFormatting>
  <conditionalFormatting sqref="C237:AG244">
    <cfRule type="expression" dxfId="80" priority="54">
      <formula>WEEKDAY(C$237)=7</formula>
    </cfRule>
    <cfRule type="expression" dxfId="79" priority="53">
      <formula>COUNTIFS(祝日,C$237)=1</formula>
    </cfRule>
    <cfRule type="expression" dxfId="78" priority="55">
      <formula>WEEKDAY(C$237)=1</formula>
    </cfRule>
  </conditionalFormatting>
  <conditionalFormatting sqref="C251:AG258">
    <cfRule type="expression" dxfId="77" priority="48">
      <formula>WEEKDAY(C$251)=1</formula>
    </cfRule>
    <cfRule type="expression" dxfId="76" priority="46">
      <formula>COUNTIFS(祝日,C$251)=1</formula>
    </cfRule>
    <cfRule type="expression" dxfId="75" priority="47">
      <formula>WEEKDAY(C$251)=7</formula>
    </cfRule>
  </conditionalFormatting>
  <conditionalFormatting sqref="C265:AG272">
    <cfRule type="expression" dxfId="74" priority="39">
      <formula>COUNTIFS(祝日,C$265)=1</formula>
    </cfRule>
    <cfRule type="expression" dxfId="73" priority="40">
      <formula>WEEKDAY(C$265)=7</formula>
    </cfRule>
    <cfRule type="expression" dxfId="72" priority="41">
      <formula>WEEKDAY(C$265)=1</formula>
    </cfRule>
  </conditionalFormatting>
  <conditionalFormatting sqref="C279:AG286">
    <cfRule type="expression" dxfId="71" priority="33">
      <formula>WEEKDAY(C$279)=7</formula>
    </cfRule>
    <cfRule type="expression" dxfId="70" priority="34">
      <formula>WEEKDAY(C$279)=1</formula>
    </cfRule>
    <cfRule type="expression" dxfId="69" priority="32">
      <formula>COUNTIFS(祝日,C$279)=1</formula>
    </cfRule>
  </conditionalFormatting>
  <conditionalFormatting sqref="C293:AG300">
    <cfRule type="expression" dxfId="68" priority="26">
      <formula>WEEKDAY(C$293)=7</formula>
    </cfRule>
    <cfRule type="expression" dxfId="67" priority="27">
      <formula>WEEKDAY(C$293)=1</formula>
    </cfRule>
    <cfRule type="expression" dxfId="66" priority="25">
      <formula>COUNTIFS(祝日,C$293)=1</formula>
    </cfRule>
  </conditionalFormatting>
  <conditionalFormatting sqref="Y6:Z7">
    <cfRule type="cellIs" dxfId="65" priority="489" operator="lessThan">
      <formula>0.285</formula>
    </cfRule>
    <cfRule type="cellIs" dxfId="64" priority="488" operator="greaterThanOrEqual">
      <formula>0.285</formula>
    </cfRule>
  </conditionalFormatting>
  <conditionalFormatting sqref="AG5:AH8">
    <cfRule type="expression" dxfId="63" priority="19">
      <formula>$AG$7="未達成"</formula>
    </cfRule>
  </conditionalFormatting>
  <conditionalFormatting sqref="AI19">
    <cfRule type="cellIs" dxfId="62" priority="487" operator="lessThan">
      <formula>0.285</formula>
    </cfRule>
  </conditionalFormatting>
  <conditionalFormatting sqref="AI20:AI21">
    <cfRule type="expression" dxfId="61" priority="238">
      <formula>AI20="NG"</formula>
    </cfRule>
  </conditionalFormatting>
  <conditionalFormatting sqref="AI22">
    <cfRule type="expression" dxfId="60" priority="220">
      <formula>$AI$20="NG"</formula>
    </cfRule>
  </conditionalFormatting>
  <conditionalFormatting sqref="AI33">
    <cfRule type="cellIs" dxfId="59" priority="237" operator="lessThan">
      <formula>0.285</formula>
    </cfRule>
  </conditionalFormatting>
  <conditionalFormatting sqref="AI34">
    <cfRule type="expression" dxfId="58" priority="217">
      <formula>AI34="NG"</formula>
    </cfRule>
  </conditionalFormatting>
  <conditionalFormatting sqref="AI35:AI36">
    <cfRule type="expression" dxfId="57" priority="218">
      <formula>$AI$20="NG"</formula>
    </cfRule>
  </conditionalFormatting>
  <conditionalFormatting sqref="AI47">
    <cfRule type="cellIs" dxfId="56" priority="157" operator="lessThan">
      <formula>0.285</formula>
    </cfRule>
  </conditionalFormatting>
  <conditionalFormatting sqref="AI48">
    <cfRule type="expression" dxfId="55" priority="154">
      <formula>AI48="NG"</formula>
    </cfRule>
  </conditionalFormatting>
  <conditionalFormatting sqref="AI49:AI50">
    <cfRule type="expression" dxfId="54" priority="155">
      <formula>$AI$20="NG"</formula>
    </cfRule>
  </conditionalFormatting>
  <conditionalFormatting sqref="AI61">
    <cfRule type="cellIs" dxfId="53" priority="150" operator="lessThan">
      <formula>0.285</formula>
    </cfRule>
  </conditionalFormatting>
  <conditionalFormatting sqref="AI62">
    <cfRule type="expression" dxfId="52" priority="147">
      <formula>AI62="NG"</formula>
    </cfRule>
  </conditionalFormatting>
  <conditionalFormatting sqref="AI63:AI64">
    <cfRule type="expression" dxfId="51" priority="148">
      <formula>$AI$20="NG"</formula>
    </cfRule>
  </conditionalFormatting>
  <conditionalFormatting sqref="AI75">
    <cfRule type="cellIs" dxfId="50" priority="143" operator="lessThan">
      <formula>0.285</formula>
    </cfRule>
  </conditionalFormatting>
  <conditionalFormatting sqref="AI76">
    <cfRule type="expression" dxfId="49" priority="140">
      <formula>AI76="NG"</formula>
    </cfRule>
  </conditionalFormatting>
  <conditionalFormatting sqref="AI77:AI78">
    <cfRule type="expression" dxfId="48" priority="141">
      <formula>$AI$20="NG"</formula>
    </cfRule>
  </conditionalFormatting>
  <conditionalFormatting sqref="AI89">
    <cfRule type="cellIs" dxfId="47" priority="136" operator="lessThan">
      <formula>0.285</formula>
    </cfRule>
  </conditionalFormatting>
  <conditionalFormatting sqref="AI90">
    <cfRule type="expression" dxfId="46" priority="133">
      <formula>AI90="NG"</formula>
    </cfRule>
  </conditionalFormatting>
  <conditionalFormatting sqref="AI91:AI92">
    <cfRule type="expression" dxfId="45" priority="134">
      <formula>$AI$20="NG"</formula>
    </cfRule>
  </conditionalFormatting>
  <conditionalFormatting sqref="AI103">
    <cfRule type="cellIs" dxfId="44" priority="129" operator="lessThan">
      <formula>0.285</formula>
    </cfRule>
  </conditionalFormatting>
  <conditionalFormatting sqref="AI104">
    <cfRule type="expression" dxfId="43" priority="126">
      <formula>AI104="NG"</formula>
    </cfRule>
  </conditionalFormatting>
  <conditionalFormatting sqref="AI105:AI106">
    <cfRule type="expression" dxfId="42" priority="127">
      <formula>$AI$20="NG"</formula>
    </cfRule>
  </conditionalFormatting>
  <conditionalFormatting sqref="AI117">
    <cfRule type="cellIs" dxfId="41" priority="122" operator="lessThan">
      <formula>0.285</formula>
    </cfRule>
  </conditionalFormatting>
  <conditionalFormatting sqref="AI118">
    <cfRule type="expression" dxfId="40" priority="119">
      <formula>AI118="NG"</formula>
    </cfRule>
  </conditionalFormatting>
  <conditionalFormatting sqref="AI119:AI120">
    <cfRule type="expression" dxfId="39" priority="120">
      <formula>$AI$20="NG"</formula>
    </cfRule>
  </conditionalFormatting>
  <conditionalFormatting sqref="AI131">
    <cfRule type="cellIs" dxfId="38" priority="115" operator="lessThan">
      <formula>0.285</formula>
    </cfRule>
  </conditionalFormatting>
  <conditionalFormatting sqref="AI132">
    <cfRule type="expression" dxfId="37" priority="112">
      <formula>AI132="NG"</formula>
    </cfRule>
  </conditionalFormatting>
  <conditionalFormatting sqref="AI133:AI134">
    <cfRule type="expression" dxfId="36" priority="113">
      <formula>$AI$20="NG"</formula>
    </cfRule>
  </conditionalFormatting>
  <conditionalFormatting sqref="AI145">
    <cfRule type="cellIs" dxfId="35" priority="108" operator="lessThan">
      <formula>0.285</formula>
    </cfRule>
  </conditionalFormatting>
  <conditionalFormatting sqref="AI146">
    <cfRule type="expression" dxfId="34" priority="105">
      <formula>AI146="NG"</formula>
    </cfRule>
  </conditionalFormatting>
  <conditionalFormatting sqref="AI147:AI148">
    <cfRule type="expression" dxfId="33" priority="106">
      <formula>$AI$20="NG"</formula>
    </cfRule>
  </conditionalFormatting>
  <conditionalFormatting sqref="AI159">
    <cfRule type="cellIs" dxfId="32" priority="101" operator="lessThan">
      <formula>0.285</formula>
    </cfRule>
  </conditionalFormatting>
  <conditionalFormatting sqref="AI160">
    <cfRule type="expression" dxfId="31" priority="98">
      <formula>AI160="NG"</formula>
    </cfRule>
  </conditionalFormatting>
  <conditionalFormatting sqref="AI161:AI162">
    <cfRule type="expression" dxfId="30" priority="99">
      <formula>$AI$20="NG"</formula>
    </cfRule>
  </conditionalFormatting>
  <conditionalFormatting sqref="AI173">
    <cfRule type="cellIs" dxfId="29" priority="94" operator="lessThan">
      <formula>0.285</formula>
    </cfRule>
  </conditionalFormatting>
  <conditionalFormatting sqref="AI174">
    <cfRule type="expression" dxfId="28" priority="91">
      <formula>AI174="NG"</formula>
    </cfRule>
  </conditionalFormatting>
  <conditionalFormatting sqref="AI175:AI176">
    <cfRule type="expression" dxfId="27" priority="92">
      <formula>$AI$20="NG"</formula>
    </cfRule>
  </conditionalFormatting>
  <conditionalFormatting sqref="AI187">
    <cfRule type="cellIs" dxfId="26" priority="87" operator="lessThan">
      <formula>0.285</formula>
    </cfRule>
  </conditionalFormatting>
  <conditionalFormatting sqref="AI188">
    <cfRule type="expression" dxfId="25" priority="84">
      <formula>AI188="NG"</formula>
    </cfRule>
  </conditionalFormatting>
  <conditionalFormatting sqref="AI189:AI190">
    <cfRule type="expression" dxfId="24" priority="85">
      <formula>$AI$20="NG"</formula>
    </cfRule>
  </conditionalFormatting>
  <conditionalFormatting sqref="AI201">
    <cfRule type="cellIs" dxfId="23" priority="80" operator="lessThan">
      <formula>0.285</formula>
    </cfRule>
  </conditionalFormatting>
  <conditionalFormatting sqref="AI202">
    <cfRule type="expression" dxfId="22" priority="77">
      <formula>AI202="NG"</formula>
    </cfRule>
  </conditionalFormatting>
  <conditionalFormatting sqref="AI203:AI204">
    <cfRule type="expression" dxfId="21" priority="78">
      <formula>$AI$20="NG"</formula>
    </cfRule>
  </conditionalFormatting>
  <conditionalFormatting sqref="AI215">
    <cfRule type="cellIs" dxfId="20" priority="73" operator="lessThan">
      <formula>0.285</formula>
    </cfRule>
  </conditionalFormatting>
  <conditionalFormatting sqref="AI216">
    <cfRule type="expression" dxfId="19" priority="70">
      <formula>AI216="NG"</formula>
    </cfRule>
  </conditionalFormatting>
  <conditionalFormatting sqref="AI217:AI218">
    <cfRule type="expression" dxfId="18" priority="71">
      <formula>$AI$20="NG"</formula>
    </cfRule>
  </conditionalFormatting>
  <conditionalFormatting sqref="AI229">
    <cfRule type="cellIs" dxfId="17" priority="66" operator="lessThan">
      <formula>0.285</formula>
    </cfRule>
  </conditionalFormatting>
  <conditionalFormatting sqref="AI230">
    <cfRule type="expression" dxfId="16" priority="63">
      <formula>AI230="NG"</formula>
    </cfRule>
  </conditionalFormatting>
  <conditionalFormatting sqref="AI231:AI232">
    <cfRule type="expression" dxfId="15" priority="64">
      <formula>$AI$20="NG"</formula>
    </cfRule>
  </conditionalFormatting>
  <conditionalFormatting sqref="AI243">
    <cfRule type="cellIs" dxfId="14" priority="59" operator="lessThan">
      <formula>0.285</formula>
    </cfRule>
  </conditionalFormatting>
  <conditionalFormatting sqref="AI244">
    <cfRule type="expression" dxfId="13" priority="56">
      <formula>AI244="NG"</formula>
    </cfRule>
  </conditionalFormatting>
  <conditionalFormatting sqref="AI245:AI246">
    <cfRule type="expression" dxfId="12" priority="57">
      <formula>$AI$20="NG"</formula>
    </cfRule>
  </conditionalFormatting>
  <conditionalFormatting sqref="AI257">
    <cfRule type="cellIs" dxfId="11" priority="52" operator="lessThan">
      <formula>0.285</formula>
    </cfRule>
  </conditionalFormatting>
  <conditionalFormatting sqref="AI258">
    <cfRule type="expression" dxfId="10" priority="49">
      <formula>AI258="NG"</formula>
    </cfRule>
  </conditionalFormatting>
  <conditionalFormatting sqref="AI259:AI260">
    <cfRule type="expression" dxfId="9" priority="50">
      <formula>$AI$20="NG"</formula>
    </cfRule>
  </conditionalFormatting>
  <conditionalFormatting sqref="AI271">
    <cfRule type="cellIs" dxfId="8" priority="45" operator="lessThan">
      <formula>0.285</formula>
    </cfRule>
  </conditionalFormatting>
  <conditionalFormatting sqref="AI272">
    <cfRule type="expression" dxfId="7" priority="42">
      <formula>AI272="NG"</formula>
    </cfRule>
  </conditionalFormatting>
  <conditionalFormatting sqref="AI273:AI274">
    <cfRule type="expression" dxfId="6" priority="43">
      <formula>$AI$20="NG"</formula>
    </cfRule>
  </conditionalFormatting>
  <conditionalFormatting sqref="AI285">
    <cfRule type="cellIs" dxfId="5" priority="38" operator="lessThan">
      <formula>0.285</formula>
    </cfRule>
  </conditionalFormatting>
  <conditionalFormatting sqref="AI286">
    <cfRule type="expression" dxfId="4" priority="35">
      <formula>AI286="NG"</formula>
    </cfRule>
  </conditionalFormatting>
  <conditionalFormatting sqref="AI287:AI288">
    <cfRule type="expression" dxfId="3" priority="36">
      <formula>$AI$20="NG"</formula>
    </cfRule>
  </conditionalFormatting>
  <conditionalFormatting sqref="AI299">
    <cfRule type="cellIs" dxfId="2" priority="31" operator="lessThan">
      <formula>0.285</formula>
    </cfRule>
  </conditionalFormatting>
  <conditionalFormatting sqref="AI300">
    <cfRule type="expression" dxfId="1" priority="28">
      <formula>AI300="NG"</formula>
    </cfRule>
  </conditionalFormatting>
  <conditionalFormatting sqref="AI301:AI302">
    <cfRule type="expression" dxfId="0" priority="29">
      <formula>$AI$20="NG"</formula>
    </cfRule>
  </conditionalFormatting>
  <dataValidations count="3">
    <dataValidation type="list" allowBlank="1" showInputMessage="1" showErrorMessage="1" sqref="C46:AG46 C144:AG144 C88:AG88 C32:AG32 C186:AG186 C130:AG130 C74:AG74 C60:AG60 C200:AG200 C116:AG116 C102:AG102 C172:AG172 C158:AG158 C214:AG214 C228:AG228 C242:AG242 C256:AG256 C270:AG270 C284:AG284 C298:AG298 D18:AG18" xr:uid="{E1FD800C-1DAE-4359-A988-F53C2A5D06B2}">
      <formula1>"　,夏休,冬休,中止"</formula1>
    </dataValidation>
    <dataValidation type="list" allowBlank="1" showInputMessage="1" showErrorMessage="1" sqref="C33:AG34 C47:AG48 C61:AG62 C75:AG76 C89:AG90 C103:AG104 C117:AG118 C131:AG132 C145:AG146 C159:AG160 C173:AG174 C187:AG188 C201:AG202 C215:AG216 C229:AG230 C243:AG244 C257:AG258 C271:AG272 C285:AG286 C299:AG300 C19:AG20" xr:uid="{BA4B813A-FE68-4B44-83E5-0267FCB06308}">
      <formula1>INDIRECT(C21)</formula1>
    </dataValidation>
    <dataValidation type="list" allowBlank="1" showInputMessage="1" showErrorMessage="1" sqref="C18" xr:uid="{E33ED004-EE11-4646-A1A4-7F86508ADA0A}">
      <formula1>"　,夏休,冬休,中止,"</formula1>
    </dataValidation>
  </dataValidations>
  <pageMargins left="0.51181102362204722" right="0.11811023622047245" top="0.55118110236220474" bottom="0.35433070866141736" header="0.31496062992125984" footer="0.31496062992125984"/>
  <pageSetup paperSize="9" scale="64" fitToHeight="0" orientation="portrait" r:id="rId1"/>
  <headerFooter>
    <oddHeader xml:space="preserve">&amp;R&amp;"ＤＦ特太ゴシック体,標準"（別紙２）&amp;"-,標準"
</oddHeader>
  </headerFooter>
  <rowBreaks count="2" manualBreakCount="2">
    <brk id="134" max="34" man="1"/>
    <brk id="262" max="3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017BB-C1BE-40B2-807D-A066581F119E}">
  <dimension ref="A1:I291"/>
  <sheetViews>
    <sheetView workbookViewId="0">
      <selection activeCell="J2" sqref="J2"/>
    </sheetView>
  </sheetViews>
  <sheetFormatPr defaultRowHeight="13.5" x14ac:dyDescent="0.15"/>
  <cols>
    <col min="8" max="8" width="14.875" customWidth="1"/>
    <col min="9" max="9" width="14.125" customWidth="1"/>
  </cols>
  <sheetData>
    <row r="1" spans="1:9" ht="84.75" customHeight="1" x14ac:dyDescent="0.15">
      <c r="H1" s="149" t="s">
        <v>73</v>
      </c>
      <c r="I1" s="149"/>
    </row>
    <row r="2" spans="1:9" ht="18" customHeight="1" x14ac:dyDescent="0.15">
      <c r="A2" s="61"/>
      <c r="B2" s="61" t="s">
        <v>23</v>
      </c>
      <c r="C2" s="61" t="s">
        <v>24</v>
      </c>
      <c r="D2" s="61" t="s">
        <v>25</v>
      </c>
      <c r="E2" s="61" t="s">
        <v>26</v>
      </c>
      <c r="F2" s="61" t="s">
        <v>28</v>
      </c>
      <c r="G2" s="62"/>
      <c r="H2" s="60" t="s">
        <v>47</v>
      </c>
      <c r="I2" s="60" t="s">
        <v>48</v>
      </c>
    </row>
    <row r="3" spans="1:9" ht="18" customHeight="1" x14ac:dyDescent="0.15">
      <c r="A3" s="146" t="s">
        <v>22</v>
      </c>
      <c r="B3" s="58"/>
      <c r="C3" s="58"/>
      <c r="D3" s="58"/>
      <c r="E3" s="58"/>
      <c r="F3" s="58"/>
      <c r="G3" s="62"/>
      <c r="H3" s="59">
        <v>45292</v>
      </c>
      <c r="I3" s="58" t="s">
        <v>30</v>
      </c>
    </row>
    <row r="4" spans="1:9" ht="18" customHeight="1" x14ac:dyDescent="0.15">
      <c r="A4" s="147"/>
      <c r="B4" s="58" t="s">
        <v>27</v>
      </c>
      <c r="C4" s="58" t="s">
        <v>27</v>
      </c>
      <c r="D4" s="58" t="s">
        <v>27</v>
      </c>
      <c r="E4" s="58" t="s">
        <v>17</v>
      </c>
      <c r="F4" s="58" t="s">
        <v>17</v>
      </c>
      <c r="G4" s="62"/>
      <c r="H4" s="59">
        <v>45299</v>
      </c>
      <c r="I4" s="58" t="s">
        <v>31</v>
      </c>
    </row>
    <row r="5" spans="1:9" ht="18" customHeight="1" x14ac:dyDescent="0.15">
      <c r="A5" s="148"/>
      <c r="B5" s="58"/>
      <c r="C5" s="58"/>
      <c r="D5" s="58"/>
      <c r="E5" s="58"/>
      <c r="F5" s="58" t="s">
        <v>29</v>
      </c>
      <c r="G5" s="62"/>
      <c r="H5" s="59">
        <v>45333</v>
      </c>
      <c r="I5" s="58" t="s">
        <v>32</v>
      </c>
    </row>
    <row r="6" spans="1:9" ht="18" customHeight="1" x14ac:dyDescent="0.15">
      <c r="H6" s="59">
        <v>45334</v>
      </c>
      <c r="I6" s="58" t="s">
        <v>33</v>
      </c>
    </row>
    <row r="7" spans="1:9" ht="18" customHeight="1" x14ac:dyDescent="0.15">
      <c r="H7" s="59">
        <v>45345</v>
      </c>
      <c r="I7" s="58" t="s">
        <v>34</v>
      </c>
    </row>
    <row r="8" spans="1:9" ht="18" customHeight="1" x14ac:dyDescent="0.15">
      <c r="H8" s="59">
        <v>45371</v>
      </c>
      <c r="I8" s="58" t="s">
        <v>35</v>
      </c>
    </row>
    <row r="9" spans="1:9" ht="18" customHeight="1" x14ac:dyDescent="0.15">
      <c r="H9" s="59">
        <v>45411</v>
      </c>
      <c r="I9" s="58" t="s">
        <v>36</v>
      </c>
    </row>
    <row r="10" spans="1:9" ht="18" customHeight="1" x14ac:dyDescent="0.15">
      <c r="H10" s="59">
        <v>45415</v>
      </c>
      <c r="I10" s="58" t="s">
        <v>37</v>
      </c>
    </row>
    <row r="11" spans="1:9" ht="18" customHeight="1" x14ac:dyDescent="0.15">
      <c r="H11" s="59">
        <v>45416</v>
      </c>
      <c r="I11" s="58" t="s">
        <v>38</v>
      </c>
    </row>
    <row r="12" spans="1:9" ht="18" customHeight="1" x14ac:dyDescent="0.15">
      <c r="H12" s="59">
        <v>45417</v>
      </c>
      <c r="I12" s="58" t="s">
        <v>39</v>
      </c>
    </row>
    <row r="13" spans="1:9" ht="18" customHeight="1" x14ac:dyDescent="0.15">
      <c r="H13" s="59">
        <v>45418</v>
      </c>
      <c r="I13" s="58" t="s">
        <v>33</v>
      </c>
    </row>
    <row r="14" spans="1:9" ht="18" customHeight="1" x14ac:dyDescent="0.15">
      <c r="H14" s="59">
        <v>45488</v>
      </c>
      <c r="I14" s="58" t="s">
        <v>40</v>
      </c>
    </row>
    <row r="15" spans="1:9" ht="18" customHeight="1" x14ac:dyDescent="0.15">
      <c r="H15" s="59">
        <v>45515</v>
      </c>
      <c r="I15" s="58" t="s">
        <v>41</v>
      </c>
    </row>
    <row r="16" spans="1:9" ht="18" customHeight="1" x14ac:dyDescent="0.15">
      <c r="H16" s="59">
        <v>45516</v>
      </c>
      <c r="I16" s="58" t="s">
        <v>33</v>
      </c>
    </row>
    <row r="17" spans="8:9" ht="18" customHeight="1" x14ac:dyDescent="0.15">
      <c r="H17" s="59">
        <v>45551</v>
      </c>
      <c r="I17" s="58" t="s">
        <v>42</v>
      </c>
    </row>
    <row r="18" spans="8:9" ht="18" customHeight="1" x14ac:dyDescent="0.15">
      <c r="H18" s="59">
        <v>45557</v>
      </c>
      <c r="I18" s="58" t="s">
        <v>43</v>
      </c>
    </row>
    <row r="19" spans="8:9" ht="18" customHeight="1" x14ac:dyDescent="0.15">
      <c r="H19" s="59">
        <v>45558</v>
      </c>
      <c r="I19" s="58" t="s">
        <v>33</v>
      </c>
    </row>
    <row r="20" spans="8:9" ht="18" customHeight="1" x14ac:dyDescent="0.15">
      <c r="H20" s="59">
        <v>45579</v>
      </c>
      <c r="I20" s="58" t="s">
        <v>44</v>
      </c>
    </row>
    <row r="21" spans="8:9" ht="18" customHeight="1" x14ac:dyDescent="0.15">
      <c r="H21" s="59">
        <v>45599</v>
      </c>
      <c r="I21" s="58" t="s">
        <v>45</v>
      </c>
    </row>
    <row r="22" spans="8:9" ht="18" customHeight="1" x14ac:dyDescent="0.15">
      <c r="H22" s="59">
        <v>45600</v>
      </c>
      <c r="I22" s="58" t="s">
        <v>33</v>
      </c>
    </row>
    <row r="23" spans="8:9" ht="18" customHeight="1" x14ac:dyDescent="0.15">
      <c r="H23" s="59">
        <v>45619</v>
      </c>
      <c r="I23" s="58" t="s">
        <v>46</v>
      </c>
    </row>
    <row r="24" spans="8:9" ht="18" customHeight="1" x14ac:dyDescent="0.15">
      <c r="H24" s="59">
        <v>45658</v>
      </c>
      <c r="I24" s="58" t="s">
        <v>30</v>
      </c>
    </row>
    <row r="25" spans="8:9" ht="18" customHeight="1" x14ac:dyDescent="0.15">
      <c r="H25" s="59">
        <v>45670</v>
      </c>
      <c r="I25" s="58" t="s">
        <v>31</v>
      </c>
    </row>
    <row r="26" spans="8:9" ht="18" customHeight="1" x14ac:dyDescent="0.15">
      <c r="H26" s="59">
        <v>45699</v>
      </c>
      <c r="I26" s="58" t="s">
        <v>32</v>
      </c>
    </row>
    <row r="27" spans="8:9" ht="18" customHeight="1" x14ac:dyDescent="0.15">
      <c r="H27" s="59">
        <v>45711</v>
      </c>
      <c r="I27" s="58" t="s">
        <v>34</v>
      </c>
    </row>
    <row r="28" spans="8:9" ht="18" customHeight="1" x14ac:dyDescent="0.15">
      <c r="H28" s="59">
        <v>45712</v>
      </c>
      <c r="I28" s="58" t="s">
        <v>33</v>
      </c>
    </row>
    <row r="29" spans="8:9" ht="18" customHeight="1" x14ac:dyDescent="0.15">
      <c r="H29" s="59">
        <v>45736</v>
      </c>
      <c r="I29" s="58" t="s">
        <v>35</v>
      </c>
    </row>
    <row r="30" spans="8:9" ht="18" customHeight="1" x14ac:dyDescent="0.15">
      <c r="H30" s="59">
        <v>45776</v>
      </c>
      <c r="I30" s="58" t="s">
        <v>36</v>
      </c>
    </row>
    <row r="31" spans="8:9" ht="18" customHeight="1" x14ac:dyDescent="0.15">
      <c r="H31" s="59">
        <v>45780</v>
      </c>
      <c r="I31" s="58" t="s">
        <v>37</v>
      </c>
    </row>
    <row r="32" spans="8:9" ht="18" customHeight="1" x14ac:dyDescent="0.15">
      <c r="H32" s="59">
        <v>45781</v>
      </c>
      <c r="I32" s="58" t="s">
        <v>38</v>
      </c>
    </row>
    <row r="33" spans="8:9" ht="18" customHeight="1" x14ac:dyDescent="0.15">
      <c r="H33" s="59">
        <v>45782</v>
      </c>
      <c r="I33" s="58" t="s">
        <v>39</v>
      </c>
    </row>
    <row r="34" spans="8:9" ht="18" customHeight="1" x14ac:dyDescent="0.15">
      <c r="H34" s="59">
        <v>45783</v>
      </c>
      <c r="I34" s="58" t="s">
        <v>33</v>
      </c>
    </row>
    <row r="35" spans="8:9" ht="18" customHeight="1" x14ac:dyDescent="0.15">
      <c r="H35" s="59">
        <v>45859</v>
      </c>
      <c r="I35" s="58" t="s">
        <v>40</v>
      </c>
    </row>
    <row r="36" spans="8:9" ht="18" customHeight="1" x14ac:dyDescent="0.15">
      <c r="H36" s="59">
        <v>45880</v>
      </c>
      <c r="I36" s="58" t="s">
        <v>41</v>
      </c>
    </row>
    <row r="37" spans="8:9" ht="18" customHeight="1" x14ac:dyDescent="0.15">
      <c r="H37" s="59">
        <v>45915</v>
      </c>
      <c r="I37" s="58" t="s">
        <v>42</v>
      </c>
    </row>
    <row r="38" spans="8:9" ht="18" customHeight="1" x14ac:dyDescent="0.15">
      <c r="H38" s="59">
        <v>45923</v>
      </c>
      <c r="I38" s="58" t="s">
        <v>43</v>
      </c>
    </row>
    <row r="39" spans="8:9" ht="18" customHeight="1" x14ac:dyDescent="0.15">
      <c r="H39" s="59">
        <v>45943</v>
      </c>
      <c r="I39" s="58" t="s">
        <v>44</v>
      </c>
    </row>
    <row r="40" spans="8:9" ht="18" customHeight="1" x14ac:dyDescent="0.15">
      <c r="H40" s="59">
        <v>45964</v>
      </c>
      <c r="I40" s="58" t="s">
        <v>45</v>
      </c>
    </row>
    <row r="41" spans="8:9" ht="18" customHeight="1" x14ac:dyDescent="0.15">
      <c r="H41" s="59">
        <v>45984</v>
      </c>
      <c r="I41" s="58" t="s">
        <v>46</v>
      </c>
    </row>
    <row r="42" spans="8:9" ht="18" customHeight="1" x14ac:dyDescent="0.15">
      <c r="H42" s="59">
        <v>45985</v>
      </c>
      <c r="I42" s="58" t="s">
        <v>33</v>
      </c>
    </row>
    <row r="43" spans="8:9" ht="18" customHeight="1" x14ac:dyDescent="0.15">
      <c r="H43" s="59">
        <v>46023</v>
      </c>
      <c r="I43" s="58" t="s">
        <v>56</v>
      </c>
    </row>
    <row r="44" spans="8:9" ht="18" customHeight="1" x14ac:dyDescent="0.15">
      <c r="H44" s="59">
        <v>46034</v>
      </c>
      <c r="I44" s="58" t="s">
        <v>57</v>
      </c>
    </row>
    <row r="45" spans="8:9" ht="18" customHeight="1" x14ac:dyDescent="0.15">
      <c r="H45" s="59">
        <v>46064</v>
      </c>
      <c r="I45" s="58" t="s">
        <v>58</v>
      </c>
    </row>
    <row r="46" spans="8:9" ht="18" customHeight="1" x14ac:dyDescent="0.15">
      <c r="H46" s="59">
        <v>46076</v>
      </c>
      <c r="I46" s="58" t="s">
        <v>59</v>
      </c>
    </row>
    <row r="47" spans="8:9" ht="18" customHeight="1" x14ac:dyDescent="0.15">
      <c r="H47" s="59"/>
      <c r="I47" s="58"/>
    </row>
    <row r="48" spans="8:9" x14ac:dyDescent="0.15">
      <c r="H48" s="59">
        <v>46101</v>
      </c>
      <c r="I48" s="58" t="s">
        <v>62</v>
      </c>
    </row>
    <row r="49" spans="8:9" x14ac:dyDescent="0.15">
      <c r="H49" s="59">
        <v>46141</v>
      </c>
      <c r="I49" s="58" t="s">
        <v>63</v>
      </c>
    </row>
    <row r="50" spans="8:9" x14ac:dyDescent="0.15">
      <c r="H50" s="59">
        <v>46145</v>
      </c>
      <c r="I50" s="58" t="s">
        <v>64</v>
      </c>
    </row>
    <row r="51" spans="8:9" x14ac:dyDescent="0.15">
      <c r="H51" s="59">
        <v>46146</v>
      </c>
      <c r="I51" s="58" t="s">
        <v>65</v>
      </c>
    </row>
    <row r="52" spans="8:9" x14ac:dyDescent="0.15">
      <c r="H52" s="59">
        <v>46147</v>
      </c>
      <c r="I52" s="58" t="s">
        <v>66</v>
      </c>
    </row>
    <row r="53" spans="8:9" x14ac:dyDescent="0.15">
      <c r="H53" s="59">
        <v>46148</v>
      </c>
      <c r="I53" s="58" t="s">
        <v>60</v>
      </c>
    </row>
    <row r="54" spans="8:9" x14ac:dyDescent="0.15">
      <c r="H54" s="59">
        <v>46223</v>
      </c>
      <c r="I54" s="58" t="s">
        <v>67</v>
      </c>
    </row>
    <row r="55" spans="8:9" x14ac:dyDescent="0.15">
      <c r="H55" s="59">
        <v>46245</v>
      </c>
      <c r="I55" s="58" t="s">
        <v>68</v>
      </c>
    </row>
    <row r="56" spans="8:9" x14ac:dyDescent="0.15">
      <c r="H56" s="59">
        <v>46286</v>
      </c>
      <c r="I56" s="58" t="s">
        <v>69</v>
      </c>
    </row>
    <row r="57" spans="8:9" x14ac:dyDescent="0.15">
      <c r="H57" s="59">
        <v>46288</v>
      </c>
      <c r="I57" s="58" t="s">
        <v>61</v>
      </c>
    </row>
    <row r="58" spans="8:9" x14ac:dyDescent="0.15">
      <c r="H58" s="59">
        <v>46307</v>
      </c>
      <c r="I58" s="58" t="s">
        <v>70</v>
      </c>
    </row>
    <row r="59" spans="8:9" x14ac:dyDescent="0.15">
      <c r="H59" s="59">
        <v>46329</v>
      </c>
      <c r="I59" s="58" t="s">
        <v>71</v>
      </c>
    </row>
    <row r="60" spans="8:9" x14ac:dyDescent="0.15">
      <c r="H60" s="59">
        <v>46349</v>
      </c>
      <c r="I60" s="58" t="s">
        <v>72</v>
      </c>
    </row>
    <row r="61" spans="8:9" x14ac:dyDescent="0.15">
      <c r="H61" s="59"/>
      <c r="I61" s="58"/>
    </row>
    <row r="62" spans="8:9" x14ac:dyDescent="0.15">
      <c r="H62" s="59">
        <v>46388</v>
      </c>
      <c r="I62" s="58" t="s">
        <v>30</v>
      </c>
    </row>
    <row r="63" spans="8:9" x14ac:dyDescent="0.15">
      <c r="H63" s="59">
        <v>46398</v>
      </c>
      <c r="I63" s="58" t="s">
        <v>31</v>
      </c>
    </row>
    <row r="64" spans="8:9" x14ac:dyDescent="0.15">
      <c r="H64" s="59">
        <v>46429</v>
      </c>
      <c r="I64" s="58" t="s">
        <v>32</v>
      </c>
    </row>
    <row r="65" spans="8:9" x14ac:dyDescent="0.15">
      <c r="H65" s="59">
        <v>46441</v>
      </c>
      <c r="I65" s="58" t="s">
        <v>34</v>
      </c>
    </row>
    <row r="66" spans="8:9" x14ac:dyDescent="0.15">
      <c r="H66" s="59">
        <v>46467</v>
      </c>
      <c r="I66" s="58" t="s">
        <v>35</v>
      </c>
    </row>
    <row r="67" spans="8:9" x14ac:dyDescent="0.15">
      <c r="H67" s="59">
        <v>46468</v>
      </c>
      <c r="I67" s="58" t="s">
        <v>33</v>
      </c>
    </row>
    <row r="68" spans="8:9" x14ac:dyDescent="0.15">
      <c r="H68" s="59">
        <v>46506</v>
      </c>
      <c r="I68" s="58" t="s">
        <v>36</v>
      </c>
    </row>
    <row r="69" spans="8:9" x14ac:dyDescent="0.15">
      <c r="H69" s="59">
        <v>46510</v>
      </c>
      <c r="I69" s="58" t="s">
        <v>37</v>
      </c>
    </row>
    <row r="70" spans="8:9" x14ac:dyDescent="0.15">
      <c r="H70" s="59">
        <v>46511</v>
      </c>
      <c r="I70" s="58" t="s">
        <v>38</v>
      </c>
    </row>
    <row r="71" spans="8:9" x14ac:dyDescent="0.15">
      <c r="H71" s="59">
        <v>46512</v>
      </c>
      <c r="I71" s="58" t="s">
        <v>39</v>
      </c>
    </row>
    <row r="72" spans="8:9" x14ac:dyDescent="0.15">
      <c r="H72" s="59">
        <v>46587</v>
      </c>
      <c r="I72" s="58" t="s">
        <v>40</v>
      </c>
    </row>
    <row r="73" spans="8:9" x14ac:dyDescent="0.15">
      <c r="H73" s="59">
        <v>46610</v>
      </c>
      <c r="I73" s="58" t="s">
        <v>41</v>
      </c>
    </row>
    <row r="74" spans="8:9" x14ac:dyDescent="0.15">
      <c r="H74" s="59">
        <v>46650</v>
      </c>
      <c r="I74" s="58" t="s">
        <v>42</v>
      </c>
    </row>
    <row r="75" spans="8:9" x14ac:dyDescent="0.15">
      <c r="H75" s="59">
        <v>46653</v>
      </c>
      <c r="I75" s="58" t="s">
        <v>43</v>
      </c>
    </row>
    <row r="76" spans="8:9" x14ac:dyDescent="0.15">
      <c r="H76" s="59">
        <v>46671</v>
      </c>
      <c r="I76" s="58" t="s">
        <v>44</v>
      </c>
    </row>
    <row r="77" spans="8:9" x14ac:dyDescent="0.15">
      <c r="H77" s="59">
        <v>46694</v>
      </c>
      <c r="I77" s="58" t="s">
        <v>45</v>
      </c>
    </row>
    <row r="78" spans="8:9" x14ac:dyDescent="0.15">
      <c r="H78" s="59">
        <v>46714</v>
      </c>
      <c r="I78" s="58" t="s">
        <v>46</v>
      </c>
    </row>
    <row r="79" spans="8:9" x14ac:dyDescent="0.15">
      <c r="H79" s="59"/>
      <c r="I79" s="58"/>
    </row>
    <row r="80" spans="8:9" x14ac:dyDescent="0.15">
      <c r="H80" s="59"/>
      <c r="I80" s="58"/>
    </row>
    <row r="81" spans="8:9" x14ac:dyDescent="0.15">
      <c r="H81" s="59"/>
      <c r="I81" s="58"/>
    </row>
    <row r="82" spans="8:9" x14ac:dyDescent="0.15">
      <c r="H82" s="59"/>
      <c r="I82" s="58"/>
    </row>
    <row r="83" spans="8:9" x14ac:dyDescent="0.15">
      <c r="H83" s="59"/>
      <c r="I83" s="58"/>
    </row>
    <row r="84" spans="8:9" x14ac:dyDescent="0.15">
      <c r="H84" s="59"/>
      <c r="I84" s="58"/>
    </row>
    <row r="85" spans="8:9" x14ac:dyDescent="0.15">
      <c r="H85" s="59"/>
      <c r="I85" s="58"/>
    </row>
    <row r="86" spans="8:9" x14ac:dyDescent="0.15">
      <c r="H86" s="59"/>
      <c r="I86" s="58"/>
    </row>
    <row r="87" spans="8:9" x14ac:dyDescent="0.15">
      <c r="H87" s="59"/>
      <c r="I87" s="58"/>
    </row>
    <row r="88" spans="8:9" x14ac:dyDescent="0.15">
      <c r="H88" s="59"/>
      <c r="I88" s="58"/>
    </row>
    <row r="89" spans="8:9" x14ac:dyDescent="0.15">
      <c r="H89" s="59"/>
      <c r="I89" s="58"/>
    </row>
    <row r="90" spans="8:9" x14ac:dyDescent="0.15">
      <c r="H90" s="59"/>
      <c r="I90" s="58"/>
    </row>
    <row r="91" spans="8:9" x14ac:dyDescent="0.15">
      <c r="H91" s="59"/>
      <c r="I91" s="58"/>
    </row>
    <row r="92" spans="8:9" x14ac:dyDescent="0.15">
      <c r="H92" s="59"/>
      <c r="I92" s="58"/>
    </row>
    <row r="93" spans="8:9" x14ac:dyDescent="0.15">
      <c r="H93" s="59"/>
      <c r="I93" s="58"/>
    </row>
    <row r="94" spans="8:9" x14ac:dyDescent="0.15">
      <c r="H94" s="59"/>
      <c r="I94" s="58"/>
    </row>
    <row r="95" spans="8:9" x14ac:dyDescent="0.15">
      <c r="H95" s="59"/>
      <c r="I95" s="58"/>
    </row>
    <row r="96" spans="8:9" x14ac:dyDescent="0.15">
      <c r="H96" s="59"/>
      <c r="I96" s="58"/>
    </row>
    <row r="97" spans="8:9" x14ac:dyDescent="0.15">
      <c r="H97" s="59"/>
      <c r="I97" s="58"/>
    </row>
    <row r="98" spans="8:9" x14ac:dyDescent="0.15">
      <c r="H98" s="59"/>
      <c r="I98" s="58"/>
    </row>
    <row r="99" spans="8:9" x14ac:dyDescent="0.15">
      <c r="H99" s="59"/>
      <c r="I99" s="58"/>
    </row>
    <row r="100" spans="8:9" x14ac:dyDescent="0.15">
      <c r="H100" s="59"/>
      <c r="I100" s="58"/>
    </row>
    <row r="101" spans="8:9" x14ac:dyDescent="0.15">
      <c r="H101" s="59"/>
      <c r="I101" s="58"/>
    </row>
    <row r="102" spans="8:9" x14ac:dyDescent="0.15">
      <c r="H102" s="59"/>
      <c r="I102" s="58"/>
    </row>
    <row r="103" spans="8:9" x14ac:dyDescent="0.15">
      <c r="H103" s="59"/>
      <c r="I103" s="58"/>
    </row>
    <row r="104" spans="8:9" x14ac:dyDescent="0.15">
      <c r="H104" s="59"/>
      <c r="I104" s="58"/>
    </row>
    <row r="105" spans="8:9" x14ac:dyDescent="0.15">
      <c r="H105" s="59"/>
      <c r="I105" s="58"/>
    </row>
    <row r="106" spans="8:9" x14ac:dyDescent="0.15">
      <c r="H106" s="59"/>
      <c r="I106" s="58"/>
    </row>
    <row r="107" spans="8:9" x14ac:dyDescent="0.15">
      <c r="H107" s="59"/>
      <c r="I107" s="58"/>
    </row>
    <row r="108" spans="8:9" x14ac:dyDescent="0.15">
      <c r="H108" s="59"/>
      <c r="I108" s="58"/>
    </row>
    <row r="109" spans="8:9" x14ac:dyDescent="0.15">
      <c r="H109" s="59"/>
      <c r="I109" s="58"/>
    </row>
    <row r="110" spans="8:9" x14ac:dyDescent="0.15">
      <c r="H110" s="59"/>
      <c r="I110" s="58"/>
    </row>
    <row r="111" spans="8:9" x14ac:dyDescent="0.15">
      <c r="H111" s="59"/>
      <c r="I111" s="58"/>
    </row>
    <row r="112" spans="8:9" x14ac:dyDescent="0.15">
      <c r="H112" s="59"/>
      <c r="I112" s="58"/>
    </row>
    <row r="113" spans="8:9" x14ac:dyDescent="0.15">
      <c r="H113" s="59"/>
      <c r="I113" s="58"/>
    </row>
    <row r="114" spans="8:9" x14ac:dyDescent="0.15">
      <c r="H114" s="59"/>
      <c r="I114" s="58"/>
    </row>
    <row r="115" spans="8:9" x14ac:dyDescent="0.15">
      <c r="H115" s="59"/>
      <c r="I115" s="58"/>
    </row>
    <row r="116" spans="8:9" x14ac:dyDescent="0.15">
      <c r="H116" s="59"/>
      <c r="I116" s="58"/>
    </row>
    <row r="117" spans="8:9" x14ac:dyDescent="0.15">
      <c r="H117" s="59"/>
      <c r="I117" s="58"/>
    </row>
    <row r="118" spans="8:9" x14ac:dyDescent="0.15">
      <c r="H118" s="59"/>
      <c r="I118" s="58"/>
    </row>
    <row r="119" spans="8:9" x14ac:dyDescent="0.15">
      <c r="H119" s="59"/>
      <c r="I119" s="58"/>
    </row>
    <row r="120" spans="8:9" x14ac:dyDescent="0.15">
      <c r="H120" s="59"/>
      <c r="I120" s="58"/>
    </row>
    <row r="121" spans="8:9" x14ac:dyDescent="0.15">
      <c r="H121" s="59"/>
      <c r="I121" s="58"/>
    </row>
    <row r="122" spans="8:9" x14ac:dyDescent="0.15">
      <c r="H122" s="59"/>
      <c r="I122" s="58"/>
    </row>
    <row r="123" spans="8:9" x14ac:dyDescent="0.15">
      <c r="H123" s="59"/>
      <c r="I123" s="58"/>
    </row>
    <row r="124" spans="8:9" x14ac:dyDescent="0.15">
      <c r="H124" s="59"/>
      <c r="I124" s="58"/>
    </row>
    <row r="125" spans="8:9" x14ac:dyDescent="0.15">
      <c r="H125" s="59"/>
      <c r="I125" s="58"/>
    </row>
    <row r="126" spans="8:9" x14ac:dyDescent="0.15">
      <c r="H126" s="59"/>
      <c r="I126" s="58"/>
    </row>
    <row r="127" spans="8:9" x14ac:dyDescent="0.15">
      <c r="H127" s="59"/>
      <c r="I127" s="58"/>
    </row>
    <row r="128" spans="8:9" x14ac:dyDescent="0.15">
      <c r="H128" s="59"/>
      <c r="I128" s="58"/>
    </row>
    <row r="129" spans="8:9" x14ac:dyDescent="0.15">
      <c r="H129" s="59"/>
      <c r="I129" s="58"/>
    </row>
    <row r="130" spans="8:9" x14ac:dyDescent="0.15">
      <c r="H130" s="59"/>
      <c r="I130" s="58"/>
    </row>
    <row r="131" spans="8:9" x14ac:dyDescent="0.15">
      <c r="H131" s="59"/>
      <c r="I131" s="58"/>
    </row>
    <row r="132" spans="8:9" x14ac:dyDescent="0.15">
      <c r="H132" s="59"/>
      <c r="I132" s="58"/>
    </row>
    <row r="133" spans="8:9" x14ac:dyDescent="0.15">
      <c r="H133" s="59"/>
      <c r="I133" s="58"/>
    </row>
    <row r="134" spans="8:9" x14ac:dyDescent="0.15">
      <c r="H134" s="59"/>
      <c r="I134" s="58"/>
    </row>
    <row r="135" spans="8:9" x14ac:dyDescent="0.15">
      <c r="H135" s="59"/>
      <c r="I135" s="58"/>
    </row>
    <row r="136" spans="8:9" x14ac:dyDescent="0.15">
      <c r="H136" s="59"/>
      <c r="I136" s="58"/>
    </row>
    <row r="137" spans="8:9" x14ac:dyDescent="0.15">
      <c r="H137" s="59"/>
      <c r="I137" s="58"/>
    </row>
    <row r="138" spans="8:9" x14ac:dyDescent="0.15">
      <c r="H138" s="59"/>
      <c r="I138" s="58"/>
    </row>
    <row r="139" spans="8:9" x14ac:dyDescent="0.15">
      <c r="H139" s="59"/>
      <c r="I139" s="58"/>
    </row>
    <row r="140" spans="8:9" x14ac:dyDescent="0.15">
      <c r="H140" s="59"/>
      <c r="I140" s="58"/>
    </row>
    <row r="141" spans="8:9" x14ac:dyDescent="0.15">
      <c r="H141" s="59"/>
      <c r="I141" s="58"/>
    </row>
    <row r="142" spans="8:9" x14ac:dyDescent="0.15">
      <c r="H142" s="59"/>
      <c r="I142" s="58"/>
    </row>
    <row r="143" spans="8:9" x14ac:dyDescent="0.15">
      <c r="H143" s="59"/>
      <c r="I143" s="58"/>
    </row>
    <row r="144" spans="8:9" x14ac:dyDescent="0.15">
      <c r="H144" s="59"/>
      <c r="I144" s="58"/>
    </row>
    <row r="145" spans="8:9" x14ac:dyDescent="0.15">
      <c r="H145" s="59"/>
      <c r="I145" s="58"/>
    </row>
    <row r="146" spans="8:9" x14ac:dyDescent="0.15">
      <c r="H146" s="59"/>
      <c r="I146" s="58"/>
    </row>
    <row r="147" spans="8:9" x14ac:dyDescent="0.15">
      <c r="H147" s="59"/>
      <c r="I147" s="58"/>
    </row>
    <row r="148" spans="8:9" x14ac:dyDescent="0.15">
      <c r="H148" s="59"/>
      <c r="I148" s="58"/>
    </row>
    <row r="149" spans="8:9" x14ac:dyDescent="0.15">
      <c r="H149" s="59"/>
      <c r="I149" s="58"/>
    </row>
    <row r="150" spans="8:9" x14ac:dyDescent="0.15">
      <c r="H150" s="59"/>
      <c r="I150" s="58"/>
    </row>
    <row r="151" spans="8:9" x14ac:dyDescent="0.15">
      <c r="H151" s="59"/>
      <c r="I151" s="58"/>
    </row>
    <row r="152" spans="8:9" x14ac:dyDescent="0.15">
      <c r="H152" s="59"/>
      <c r="I152" s="58"/>
    </row>
    <row r="153" spans="8:9" x14ac:dyDescent="0.15">
      <c r="H153" s="59"/>
      <c r="I153" s="58"/>
    </row>
    <row r="154" spans="8:9" x14ac:dyDescent="0.15">
      <c r="H154" s="59"/>
      <c r="I154" s="58"/>
    </row>
    <row r="155" spans="8:9" x14ac:dyDescent="0.15">
      <c r="H155" s="59"/>
      <c r="I155" s="58"/>
    </row>
    <row r="156" spans="8:9" x14ac:dyDescent="0.15">
      <c r="H156" s="59"/>
      <c r="I156" s="58"/>
    </row>
    <row r="157" spans="8:9" x14ac:dyDescent="0.15">
      <c r="H157" s="59"/>
      <c r="I157" s="58"/>
    </row>
    <row r="158" spans="8:9" x14ac:dyDescent="0.15">
      <c r="H158" s="59"/>
      <c r="I158" s="58"/>
    </row>
    <row r="159" spans="8:9" x14ac:dyDescent="0.15">
      <c r="H159" s="59"/>
      <c r="I159" s="58"/>
    </row>
    <row r="160" spans="8:9" x14ac:dyDescent="0.15">
      <c r="H160" s="59"/>
      <c r="I160" s="58"/>
    </row>
    <row r="161" spans="8:9" x14ac:dyDescent="0.15">
      <c r="H161" s="59"/>
      <c r="I161" s="58"/>
    </row>
    <row r="162" spans="8:9" x14ac:dyDescent="0.15">
      <c r="H162" s="59"/>
      <c r="I162" s="58"/>
    </row>
    <row r="163" spans="8:9" x14ac:dyDescent="0.15">
      <c r="H163" s="59"/>
      <c r="I163" s="58"/>
    </row>
    <row r="164" spans="8:9" x14ac:dyDescent="0.15">
      <c r="H164" s="59"/>
      <c r="I164" s="58"/>
    </row>
    <row r="165" spans="8:9" x14ac:dyDescent="0.15">
      <c r="H165" s="59"/>
      <c r="I165" s="58"/>
    </row>
    <row r="166" spans="8:9" x14ac:dyDescent="0.15">
      <c r="H166" s="59"/>
      <c r="I166" s="58"/>
    </row>
    <row r="167" spans="8:9" x14ac:dyDescent="0.15">
      <c r="H167" s="59"/>
      <c r="I167" s="58"/>
    </row>
    <row r="168" spans="8:9" x14ac:dyDescent="0.15">
      <c r="H168" s="59"/>
      <c r="I168" s="58"/>
    </row>
    <row r="169" spans="8:9" x14ac:dyDescent="0.15">
      <c r="H169" s="59"/>
      <c r="I169" s="58"/>
    </row>
    <row r="170" spans="8:9" x14ac:dyDescent="0.15">
      <c r="H170" s="59"/>
      <c r="I170" s="58"/>
    </row>
    <row r="171" spans="8:9" x14ac:dyDescent="0.15">
      <c r="H171" s="59"/>
      <c r="I171" s="58"/>
    </row>
    <row r="172" spans="8:9" x14ac:dyDescent="0.15">
      <c r="H172" s="59"/>
      <c r="I172" s="58"/>
    </row>
    <row r="173" spans="8:9" x14ac:dyDescent="0.15">
      <c r="H173" s="59"/>
      <c r="I173" s="58"/>
    </row>
    <row r="174" spans="8:9" x14ac:dyDescent="0.15">
      <c r="H174" s="59"/>
      <c r="I174" s="58"/>
    </row>
    <row r="175" spans="8:9" x14ac:dyDescent="0.15">
      <c r="H175" s="59"/>
      <c r="I175" s="58"/>
    </row>
    <row r="176" spans="8:9" x14ac:dyDescent="0.15">
      <c r="H176" s="59"/>
      <c r="I176" s="58"/>
    </row>
    <row r="177" spans="8:9" x14ac:dyDescent="0.15">
      <c r="H177" s="59"/>
      <c r="I177" s="58"/>
    </row>
    <row r="178" spans="8:9" x14ac:dyDescent="0.15">
      <c r="H178" s="59"/>
      <c r="I178" s="58"/>
    </row>
    <row r="179" spans="8:9" x14ac:dyDescent="0.15">
      <c r="H179" s="59"/>
      <c r="I179" s="58"/>
    </row>
    <row r="180" spans="8:9" x14ac:dyDescent="0.15">
      <c r="H180" s="59"/>
      <c r="I180" s="58"/>
    </row>
    <row r="181" spans="8:9" x14ac:dyDescent="0.15">
      <c r="H181" s="59"/>
      <c r="I181" s="58"/>
    </row>
    <row r="182" spans="8:9" x14ac:dyDescent="0.15">
      <c r="H182" s="59"/>
      <c r="I182" s="58"/>
    </row>
    <row r="183" spans="8:9" x14ac:dyDescent="0.15">
      <c r="H183" s="59"/>
      <c r="I183" s="58"/>
    </row>
    <row r="184" spans="8:9" x14ac:dyDescent="0.15">
      <c r="H184" s="59"/>
      <c r="I184" s="58"/>
    </row>
    <row r="185" spans="8:9" x14ac:dyDescent="0.15">
      <c r="H185" s="59"/>
      <c r="I185" s="58"/>
    </row>
    <row r="186" spans="8:9" x14ac:dyDescent="0.15">
      <c r="H186" s="59"/>
      <c r="I186" s="58"/>
    </row>
    <row r="187" spans="8:9" x14ac:dyDescent="0.15">
      <c r="H187" s="59"/>
      <c r="I187" s="58"/>
    </row>
    <row r="188" spans="8:9" x14ac:dyDescent="0.15">
      <c r="H188" s="59"/>
      <c r="I188" s="58"/>
    </row>
    <row r="189" spans="8:9" x14ac:dyDescent="0.15">
      <c r="H189" s="59"/>
      <c r="I189" s="58"/>
    </row>
    <row r="190" spans="8:9" x14ac:dyDescent="0.15">
      <c r="H190" s="59"/>
      <c r="I190" s="58"/>
    </row>
    <row r="191" spans="8:9" x14ac:dyDescent="0.15">
      <c r="H191" s="59"/>
      <c r="I191" s="58"/>
    </row>
    <row r="192" spans="8:9" x14ac:dyDescent="0.15">
      <c r="H192" s="59"/>
      <c r="I192" s="58"/>
    </row>
    <row r="193" spans="8:9" x14ac:dyDescent="0.15">
      <c r="H193" s="59"/>
      <c r="I193" s="58"/>
    </row>
    <row r="194" spans="8:9" x14ac:dyDescent="0.15">
      <c r="H194" s="59"/>
      <c r="I194" s="58"/>
    </row>
    <row r="195" spans="8:9" x14ac:dyDescent="0.15">
      <c r="H195" s="59"/>
      <c r="I195" s="58"/>
    </row>
    <row r="196" spans="8:9" x14ac:dyDescent="0.15">
      <c r="H196" s="59"/>
      <c r="I196" s="58"/>
    </row>
    <row r="197" spans="8:9" x14ac:dyDescent="0.15">
      <c r="H197" s="59"/>
      <c r="I197" s="58"/>
    </row>
    <row r="198" spans="8:9" x14ac:dyDescent="0.15">
      <c r="H198" s="59"/>
      <c r="I198" s="58"/>
    </row>
    <row r="199" spans="8:9" x14ac:dyDescent="0.15">
      <c r="H199" s="59"/>
      <c r="I199" s="58"/>
    </row>
    <row r="200" spans="8:9" x14ac:dyDescent="0.15">
      <c r="H200" s="59"/>
      <c r="I200" s="58"/>
    </row>
    <row r="201" spans="8:9" x14ac:dyDescent="0.15">
      <c r="H201" s="59"/>
      <c r="I201" s="58"/>
    </row>
    <row r="202" spans="8:9" x14ac:dyDescent="0.15">
      <c r="H202" s="59"/>
      <c r="I202" s="58"/>
    </row>
    <row r="203" spans="8:9" x14ac:dyDescent="0.15">
      <c r="H203" s="59"/>
      <c r="I203" s="58"/>
    </row>
    <row r="204" spans="8:9" x14ac:dyDescent="0.15">
      <c r="H204" s="59"/>
      <c r="I204" s="58"/>
    </row>
    <row r="205" spans="8:9" x14ac:dyDescent="0.15">
      <c r="H205" s="59"/>
      <c r="I205" s="58"/>
    </row>
    <row r="206" spans="8:9" x14ac:dyDescent="0.15">
      <c r="H206" s="59"/>
      <c r="I206" s="58"/>
    </row>
    <row r="207" spans="8:9" x14ac:dyDescent="0.15">
      <c r="H207" s="59"/>
      <c r="I207" s="58"/>
    </row>
    <row r="208" spans="8:9" x14ac:dyDescent="0.15">
      <c r="H208" s="59"/>
      <c r="I208" s="58"/>
    </row>
    <row r="209" spans="8:9" x14ac:dyDescent="0.15">
      <c r="H209" s="59"/>
      <c r="I209" s="58"/>
    </row>
    <row r="210" spans="8:9" x14ac:dyDescent="0.15">
      <c r="H210" s="59"/>
      <c r="I210" s="58"/>
    </row>
    <row r="211" spans="8:9" x14ac:dyDescent="0.15">
      <c r="H211" s="59"/>
      <c r="I211" s="58"/>
    </row>
    <row r="212" spans="8:9" x14ac:dyDescent="0.15">
      <c r="H212" s="59"/>
      <c r="I212" s="58"/>
    </row>
    <row r="213" spans="8:9" x14ac:dyDescent="0.15">
      <c r="H213" s="59"/>
      <c r="I213" s="58"/>
    </row>
    <row r="214" spans="8:9" x14ac:dyDescent="0.15">
      <c r="H214" s="59"/>
      <c r="I214" s="58"/>
    </row>
    <row r="215" spans="8:9" x14ac:dyDescent="0.15">
      <c r="H215" s="59"/>
      <c r="I215" s="58"/>
    </row>
    <row r="216" spans="8:9" x14ac:dyDescent="0.15">
      <c r="H216" s="59"/>
      <c r="I216" s="58"/>
    </row>
    <row r="217" spans="8:9" x14ac:dyDescent="0.15">
      <c r="H217" s="59"/>
      <c r="I217" s="58"/>
    </row>
    <row r="218" spans="8:9" x14ac:dyDescent="0.15">
      <c r="H218" s="59"/>
      <c r="I218" s="58"/>
    </row>
    <row r="219" spans="8:9" x14ac:dyDescent="0.15">
      <c r="H219" s="59"/>
      <c r="I219" s="58"/>
    </row>
    <row r="220" spans="8:9" x14ac:dyDescent="0.15">
      <c r="H220" s="59"/>
      <c r="I220" s="58"/>
    </row>
    <row r="221" spans="8:9" x14ac:dyDescent="0.15">
      <c r="H221" s="59"/>
      <c r="I221" s="58"/>
    </row>
    <row r="222" spans="8:9" x14ac:dyDescent="0.15">
      <c r="H222" s="59"/>
      <c r="I222" s="58"/>
    </row>
    <row r="223" spans="8:9" x14ac:dyDescent="0.15">
      <c r="H223" s="59"/>
      <c r="I223" s="58"/>
    </row>
    <row r="224" spans="8:9" x14ac:dyDescent="0.15">
      <c r="H224" s="59"/>
      <c r="I224" s="58"/>
    </row>
    <row r="225" spans="8:9" x14ac:dyDescent="0.15">
      <c r="H225" s="59"/>
      <c r="I225" s="58"/>
    </row>
    <row r="226" spans="8:9" x14ac:dyDescent="0.15">
      <c r="H226" s="59"/>
      <c r="I226" s="58"/>
    </row>
    <row r="227" spans="8:9" x14ac:dyDescent="0.15">
      <c r="H227" s="59"/>
      <c r="I227" s="58"/>
    </row>
    <row r="228" spans="8:9" x14ac:dyDescent="0.15">
      <c r="H228" s="59"/>
      <c r="I228" s="58"/>
    </row>
    <row r="229" spans="8:9" x14ac:dyDescent="0.15">
      <c r="H229" s="59"/>
      <c r="I229" s="58"/>
    </row>
    <row r="230" spans="8:9" x14ac:dyDescent="0.15">
      <c r="H230" s="59"/>
      <c r="I230" s="58"/>
    </row>
    <row r="231" spans="8:9" x14ac:dyDescent="0.15">
      <c r="H231" s="59"/>
      <c r="I231" s="58"/>
    </row>
    <row r="232" spans="8:9" x14ac:dyDescent="0.15">
      <c r="H232" s="59"/>
      <c r="I232" s="58"/>
    </row>
    <row r="233" spans="8:9" x14ac:dyDescent="0.15">
      <c r="H233" s="59"/>
      <c r="I233" s="58"/>
    </row>
    <row r="234" spans="8:9" x14ac:dyDescent="0.15">
      <c r="H234" s="59"/>
      <c r="I234" s="58"/>
    </row>
    <row r="235" spans="8:9" x14ac:dyDescent="0.15">
      <c r="H235" s="59"/>
      <c r="I235" s="58"/>
    </row>
    <row r="236" spans="8:9" x14ac:dyDescent="0.15">
      <c r="H236" s="59"/>
      <c r="I236" s="58"/>
    </row>
    <row r="237" spans="8:9" x14ac:dyDescent="0.15">
      <c r="H237" s="59"/>
      <c r="I237" s="58"/>
    </row>
    <row r="238" spans="8:9" x14ac:dyDescent="0.15">
      <c r="H238" s="59"/>
      <c r="I238" s="58"/>
    </row>
    <row r="239" spans="8:9" x14ac:dyDescent="0.15">
      <c r="H239" s="59"/>
      <c r="I239" s="58"/>
    </row>
    <row r="240" spans="8:9" x14ac:dyDescent="0.15">
      <c r="H240" s="59"/>
      <c r="I240" s="58"/>
    </row>
    <row r="241" spans="8:9" x14ac:dyDescent="0.15">
      <c r="H241" s="59"/>
      <c r="I241" s="58"/>
    </row>
    <row r="242" spans="8:9" x14ac:dyDescent="0.15">
      <c r="H242" s="59"/>
      <c r="I242" s="58"/>
    </row>
    <row r="243" spans="8:9" x14ac:dyDescent="0.15">
      <c r="H243" s="59"/>
      <c r="I243" s="58"/>
    </row>
    <row r="244" spans="8:9" x14ac:dyDescent="0.15">
      <c r="H244" s="59"/>
      <c r="I244" s="58"/>
    </row>
    <row r="245" spans="8:9" x14ac:dyDescent="0.15">
      <c r="H245" s="59"/>
      <c r="I245" s="58"/>
    </row>
    <row r="246" spans="8:9" x14ac:dyDescent="0.15">
      <c r="H246" s="59"/>
      <c r="I246" s="58"/>
    </row>
    <row r="247" spans="8:9" x14ac:dyDescent="0.15">
      <c r="H247" s="59"/>
      <c r="I247" s="58"/>
    </row>
    <row r="248" spans="8:9" x14ac:dyDescent="0.15">
      <c r="H248" s="59"/>
      <c r="I248" s="58"/>
    </row>
    <row r="249" spans="8:9" x14ac:dyDescent="0.15">
      <c r="H249" s="59"/>
      <c r="I249" s="58"/>
    </row>
    <row r="250" spans="8:9" x14ac:dyDescent="0.15">
      <c r="H250" s="59"/>
      <c r="I250" s="58"/>
    </row>
    <row r="251" spans="8:9" x14ac:dyDescent="0.15">
      <c r="H251" s="59"/>
      <c r="I251" s="58"/>
    </row>
    <row r="252" spans="8:9" x14ac:dyDescent="0.15">
      <c r="H252" s="59"/>
      <c r="I252" s="58"/>
    </row>
    <row r="253" spans="8:9" x14ac:dyDescent="0.15">
      <c r="H253" s="59"/>
      <c r="I253" s="58"/>
    </row>
    <row r="254" spans="8:9" x14ac:dyDescent="0.15">
      <c r="H254" s="59"/>
      <c r="I254" s="58"/>
    </row>
    <row r="255" spans="8:9" x14ac:dyDescent="0.15">
      <c r="H255" s="59"/>
      <c r="I255" s="58"/>
    </row>
    <row r="256" spans="8:9" x14ac:dyDescent="0.15">
      <c r="H256" s="59"/>
      <c r="I256" s="58"/>
    </row>
    <row r="257" spans="8:9" x14ac:dyDescent="0.15">
      <c r="H257" s="59"/>
      <c r="I257" s="58"/>
    </row>
    <row r="258" spans="8:9" x14ac:dyDescent="0.15">
      <c r="H258" s="59"/>
      <c r="I258" s="58"/>
    </row>
    <row r="259" spans="8:9" x14ac:dyDescent="0.15">
      <c r="H259" s="59"/>
      <c r="I259" s="58"/>
    </row>
    <row r="260" spans="8:9" x14ac:dyDescent="0.15">
      <c r="H260" s="59"/>
      <c r="I260" s="58"/>
    </row>
    <row r="261" spans="8:9" x14ac:dyDescent="0.15">
      <c r="H261" s="59"/>
      <c r="I261" s="58"/>
    </row>
    <row r="262" spans="8:9" x14ac:dyDescent="0.15">
      <c r="H262" s="59"/>
      <c r="I262" s="58"/>
    </row>
    <row r="263" spans="8:9" x14ac:dyDescent="0.15">
      <c r="H263" s="59"/>
      <c r="I263" s="58"/>
    </row>
    <row r="264" spans="8:9" x14ac:dyDescent="0.15">
      <c r="H264" s="59"/>
      <c r="I264" s="58"/>
    </row>
    <row r="265" spans="8:9" x14ac:dyDescent="0.15">
      <c r="H265" s="59"/>
      <c r="I265" s="58"/>
    </row>
    <row r="266" spans="8:9" x14ac:dyDescent="0.15">
      <c r="H266" s="59"/>
      <c r="I266" s="58"/>
    </row>
    <row r="267" spans="8:9" x14ac:dyDescent="0.15">
      <c r="H267" s="59"/>
      <c r="I267" s="58"/>
    </row>
    <row r="268" spans="8:9" x14ac:dyDescent="0.15">
      <c r="H268" s="59"/>
      <c r="I268" s="58"/>
    </row>
    <row r="269" spans="8:9" x14ac:dyDescent="0.15">
      <c r="H269" s="59"/>
      <c r="I269" s="58"/>
    </row>
    <row r="270" spans="8:9" x14ac:dyDescent="0.15">
      <c r="H270" s="59"/>
      <c r="I270" s="58"/>
    </row>
    <row r="271" spans="8:9" x14ac:dyDescent="0.15">
      <c r="H271" s="59"/>
      <c r="I271" s="58"/>
    </row>
    <row r="272" spans="8:9" x14ac:dyDescent="0.15">
      <c r="H272" s="59"/>
      <c r="I272" s="58"/>
    </row>
    <row r="273" spans="8:9" x14ac:dyDescent="0.15">
      <c r="H273" s="59"/>
      <c r="I273" s="58"/>
    </row>
    <row r="274" spans="8:9" x14ac:dyDescent="0.15">
      <c r="H274" s="59"/>
      <c r="I274" s="58"/>
    </row>
    <row r="275" spans="8:9" x14ac:dyDescent="0.15">
      <c r="H275" s="59"/>
      <c r="I275" s="58"/>
    </row>
    <row r="276" spans="8:9" x14ac:dyDescent="0.15">
      <c r="H276" s="59"/>
      <c r="I276" s="58"/>
    </row>
    <row r="277" spans="8:9" x14ac:dyDescent="0.15">
      <c r="H277" s="59"/>
      <c r="I277" s="58"/>
    </row>
    <row r="278" spans="8:9" x14ac:dyDescent="0.15">
      <c r="H278" s="59"/>
      <c r="I278" s="58"/>
    </row>
    <row r="279" spans="8:9" x14ac:dyDescent="0.15">
      <c r="H279" s="59"/>
      <c r="I279" s="58"/>
    </row>
    <row r="280" spans="8:9" x14ac:dyDescent="0.15">
      <c r="H280" s="59"/>
      <c r="I280" s="58"/>
    </row>
    <row r="281" spans="8:9" x14ac:dyDescent="0.15">
      <c r="H281" s="59"/>
      <c r="I281" s="58"/>
    </row>
    <row r="282" spans="8:9" x14ac:dyDescent="0.15">
      <c r="H282" s="59"/>
      <c r="I282" s="58"/>
    </row>
    <row r="283" spans="8:9" x14ac:dyDescent="0.15">
      <c r="H283" s="59"/>
      <c r="I283" s="58"/>
    </row>
    <row r="284" spans="8:9" x14ac:dyDescent="0.15">
      <c r="H284" s="59"/>
      <c r="I284" s="58"/>
    </row>
    <row r="285" spans="8:9" x14ac:dyDescent="0.15">
      <c r="H285" s="59"/>
      <c r="I285" s="58"/>
    </row>
    <row r="286" spans="8:9" x14ac:dyDescent="0.15">
      <c r="H286" s="59"/>
      <c r="I286" s="58"/>
    </row>
    <row r="287" spans="8:9" x14ac:dyDescent="0.15">
      <c r="H287" s="59"/>
      <c r="I287" s="58"/>
    </row>
    <row r="288" spans="8:9" x14ac:dyDescent="0.15">
      <c r="H288" s="59"/>
      <c r="I288" s="58"/>
    </row>
    <row r="289" spans="8:9" x14ac:dyDescent="0.15">
      <c r="H289" s="59"/>
      <c r="I289" s="58"/>
    </row>
    <row r="290" spans="8:9" x14ac:dyDescent="0.15">
      <c r="H290" s="59"/>
      <c r="I290" s="58"/>
    </row>
    <row r="291" spans="8:9" x14ac:dyDescent="0.15">
      <c r="H291" s="59"/>
      <c r="I291" s="58"/>
    </row>
  </sheetData>
  <mergeCells count="2">
    <mergeCell ref="A3:A5"/>
    <mergeCell ref="H1:I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9</vt:i4>
      </vt:variant>
    </vt:vector>
  </HeadingPairs>
  <TitlesOfParts>
    <vt:vector size="12" baseType="lpstr">
      <vt:lpstr>別紙１（農業土木）完全週休２日</vt:lpstr>
      <vt:lpstr>別紙２（農業土木）月単位・通期</vt:lpstr>
      <vt:lpstr>リスト</vt:lpstr>
      <vt:lpstr>'別紙１（農業土木）完全週休２日'!Print_Area</vt:lpstr>
      <vt:lpstr>'別紙２（農業土木）月単位・通期'!Print_Area</vt:lpstr>
      <vt:lpstr>'別紙２（農業土木）月単位・通期'!Print_Titles</vt:lpstr>
      <vt:lpstr>夏休</vt:lpstr>
      <vt:lpstr>祝日</vt:lpstr>
      <vt:lpstr>中止</vt:lpstr>
      <vt:lpstr>通常</vt:lpstr>
      <vt:lpstr>通常実績</vt:lpstr>
      <vt:lpstr>冬休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Administrator</cp:lastModifiedBy>
  <cp:lastPrinted>2026-07-21T10:15:20Z</cp:lastPrinted>
  <dcterms:created xsi:type="dcterms:W3CDTF">2018-12-07T04:03:56Z</dcterms:created>
  <dcterms:modified xsi:type="dcterms:W3CDTF">2026-08-21T08:21:31Z</dcterms:modified>
</cp:coreProperties>
</file>