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9310" yWindow="-140" windowWidth="19420" windowHeight="10300"/>
  </bookViews>
  <sheets>
    <sheet name="別紙１（営繕）完全週休２日" sheetId="12" r:id="rId1"/>
    <sheet name="別紙２（営繕）月単位・通期" sheetId="10" r:id="rId2"/>
    <sheet name="リスト" sheetId="11" r:id="rId3"/>
  </sheets>
  <definedNames>
    <definedName name="祝日">リスト!$H$3:$H$600</definedName>
    <definedName name="通常">リスト!$E$3:$E$4</definedName>
    <definedName name="夏休">リスト!$B$3:$B$4</definedName>
    <definedName name="中止">リスト!$D$3:$D$4</definedName>
    <definedName name="通常実績">リスト!$F$3:$F$5</definedName>
    <definedName name="冬休">リスト!$C$3:$C$4</definedName>
    <definedName name="_xlnm.Print_Area" localSheetId="1">'別紙２（営繕）月単位・通期'!$A$4:$AI$120</definedName>
    <definedName name="_xlnm.Print_Titles" localSheetId="1">'別紙２（営繕）月単位・通期'!$4:$9</definedName>
    <definedName name="_xlnm.Print_Area" localSheetId="0">'別紙１（営繕）完全週休２日'!$A$4:$Y$118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<sst xmlns="http://schemas.openxmlformats.org/spreadsheetml/2006/main" xmlns:r="http://schemas.openxmlformats.org/officeDocument/2006/relationships" count="61" uniqueCount="61">
  <si>
    <t>計画</t>
    <rPh sb="0" eb="2">
      <t>ケイカク</t>
    </rPh>
    <phoneticPr fontId="1"/>
  </si>
  <si>
    <t>スポーツの日</t>
  </si>
  <si>
    <t>閉所率</t>
    <rPh sb="0" eb="2">
      <t>ヘイショ</t>
    </rPh>
    <rPh sb="2" eb="3">
      <t>リツ</t>
    </rPh>
    <phoneticPr fontId="1"/>
  </si>
  <si>
    <t>工事期間</t>
    <rPh sb="0" eb="2">
      <t>コウジ</t>
    </rPh>
    <rPh sb="2" eb="4">
      <t>キカン</t>
    </rPh>
    <phoneticPr fontId="1"/>
  </si>
  <si>
    <t>対象期間</t>
    <rPh sb="0" eb="2">
      <t>タイショウ</t>
    </rPh>
    <rPh sb="2" eb="4">
      <t>キカン</t>
    </rPh>
    <phoneticPr fontId="1"/>
  </si>
  <si>
    <t>工事名</t>
    <rPh sb="0" eb="3">
      <t>コウジメイ</t>
    </rPh>
    <phoneticPr fontId="1"/>
  </si>
  <si>
    <t>月単位達成状況</t>
    <rPh sb="0" eb="3">
      <t>ツキタンイ</t>
    </rPh>
    <rPh sb="3" eb="5">
      <t>タッセイ</t>
    </rPh>
    <rPh sb="5" eb="7">
      <t>ジョウキョウ</t>
    </rPh>
    <phoneticPr fontId="1"/>
  </si>
  <si>
    <t>夏休</t>
    <rPh sb="0" eb="2">
      <t>ナツヤス</t>
    </rPh>
    <phoneticPr fontId="1"/>
  </si>
  <si>
    <t>工事完成届出日(予定)</t>
    <rPh sb="0" eb="2">
      <t>コウジ</t>
    </rPh>
    <rPh sb="2" eb="4">
      <t>カンセイ</t>
    </rPh>
    <rPh sb="4" eb="6">
      <t>トドケデ</t>
    </rPh>
    <rPh sb="6" eb="7">
      <t>ビ</t>
    </rPh>
    <rPh sb="8" eb="10">
      <t>ヨテイ</t>
    </rPh>
    <phoneticPr fontId="1"/>
  </si>
  <si>
    <t>計画日数</t>
    <rPh sb="0" eb="2">
      <t>ケイカク</t>
    </rPh>
    <rPh sb="2" eb="4">
      <t>ニッスウ</t>
    </rPh>
    <phoneticPr fontId="1"/>
  </si>
  <si>
    <t>憲法記念日</t>
  </si>
  <si>
    <t>曜日</t>
    <rPh sb="0" eb="2">
      <t>ヨウビ</t>
    </rPh>
    <phoneticPr fontId="1"/>
  </si>
  <si>
    <t>現場閉所率</t>
    <rPh sb="0" eb="2">
      <t>ゲンバ</t>
    </rPh>
    <rPh sb="2" eb="4">
      <t>ヘイショ</t>
    </rPh>
    <rPh sb="4" eb="5">
      <t>リツ</t>
    </rPh>
    <phoneticPr fontId="1"/>
  </si>
  <si>
    <t>実績</t>
    <rPh sb="0" eb="2">
      <t>ジッセキ</t>
    </rPh>
    <phoneticPr fontId="1"/>
  </si>
  <si>
    <t>元日</t>
  </si>
  <si>
    <t>行事</t>
    <rPh sb="0" eb="2">
      <t>ギョウジ</t>
    </rPh>
    <phoneticPr fontId="1"/>
  </si>
  <si>
    <t>計画率</t>
    <rPh sb="0" eb="2">
      <t>ケイカク</t>
    </rPh>
    <rPh sb="2" eb="3">
      <t>リツ</t>
    </rPh>
    <phoneticPr fontId="1"/>
  </si>
  <si>
    <t>こどもの日</t>
  </si>
  <si>
    <t>閉所日数</t>
    <rPh sb="0" eb="2">
      <t>ヘイショ</t>
    </rPh>
    <rPh sb="2" eb="4">
      <t>ニッスウ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</si>
  <si>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</si>
  <si>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春分の日</t>
  </si>
  <si>
    <t>：</t>
  </si>
  <si>
    <t>休暇等</t>
    <rPh sb="0" eb="2">
      <t>キュウカ</t>
    </rPh>
    <rPh sb="2" eb="3">
      <t>ナド</t>
    </rPh>
    <phoneticPr fontId="1"/>
  </si>
  <si>
    <t>建国記念の日</t>
  </si>
  <si>
    <t>　</t>
  </si>
  <si>
    <t>休暇等</t>
    <rPh sb="0" eb="2">
      <t>キュウカ</t>
    </rPh>
    <rPh sb="2" eb="3">
      <t>トウ</t>
    </rPh>
    <phoneticPr fontId="1"/>
  </si>
  <si>
    <t>休</t>
    <rPh sb="0" eb="1">
      <t>ヤス</t>
    </rPh>
    <phoneticPr fontId="1"/>
  </si>
  <si>
    <t>月単位達成</t>
    <rPh sb="0" eb="3">
      <t>ツキタンイ</t>
    </rPh>
    <rPh sb="3" eb="5">
      <t>タッセイ</t>
    </rPh>
    <phoneticPr fontId="1"/>
  </si>
  <si>
    <t>月</t>
    <rPh sb="0" eb="1">
      <t>ツキ</t>
    </rPh>
    <phoneticPr fontId="1"/>
  </si>
  <si>
    <t>冬休</t>
    <rPh sb="0" eb="2">
      <t>フユヤス</t>
    </rPh>
    <phoneticPr fontId="1"/>
  </si>
  <si>
    <t>日</t>
    <rPh sb="0" eb="1">
      <t>ニチ</t>
    </rPh>
    <phoneticPr fontId="1"/>
  </si>
  <si>
    <t>土日数</t>
    <rPh sb="0" eb="2">
      <t>ドニチ</t>
    </rPh>
    <rPh sb="2" eb="3">
      <t>スウ</t>
    </rPh>
    <phoneticPr fontId="1"/>
  </si>
  <si>
    <t>休日取得計画実績表（営繕工事）【完全週休２日】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エイゼン</t>
    </rPh>
    <rPh sb="12" eb="14">
      <t>コウジ</t>
    </rPh>
    <rPh sb="16" eb="18">
      <t>カンゼン</t>
    </rPh>
    <rPh sb="18" eb="20">
      <t>シュウキュウ</t>
    </rPh>
    <rPh sb="21" eb="22">
      <t>ニチ</t>
    </rPh>
    <phoneticPr fontId="1"/>
  </si>
  <si>
    <t>リスト</t>
  </si>
  <si>
    <t>中止</t>
    <rPh sb="0" eb="2">
      <t>チュウシ</t>
    </rPh>
    <phoneticPr fontId="1"/>
  </si>
  <si>
    <t>通常</t>
    <rPh sb="0" eb="2">
      <t>ツウジョウ</t>
    </rPh>
    <phoneticPr fontId="1"/>
  </si>
  <si>
    <t>－</t>
  </si>
  <si>
    <t>通常実績</t>
    <rPh sb="0" eb="2">
      <t>ツウジョウ</t>
    </rPh>
    <rPh sb="2" eb="4">
      <t>ジッセキ</t>
    </rPh>
    <phoneticPr fontId="1"/>
  </si>
  <si>
    <t>雨休</t>
    <rPh sb="0" eb="1">
      <t>ウ</t>
    </rPh>
    <rPh sb="1" eb="2">
      <t>キュウ</t>
    </rPh>
    <phoneticPr fontId="1"/>
  </si>
  <si>
    <t>建国記念の日</t>
    <rPh sb="0" eb="2">
      <t>ケンコク</t>
    </rPh>
    <rPh sb="2" eb="4">
      <t>キネン</t>
    </rPh>
    <rPh sb="5" eb="6">
      <t>ヒ</t>
    </rPh>
    <phoneticPr fontId="1"/>
  </si>
  <si>
    <t>成人の日</t>
  </si>
  <si>
    <t>休日</t>
  </si>
  <si>
    <t>天皇誕生日</t>
  </si>
  <si>
    <t>海の日</t>
  </si>
  <si>
    <t>昭和の日</t>
  </si>
  <si>
    <t>みどりの日</t>
  </si>
  <si>
    <t>敬老の日</t>
  </si>
  <si>
    <t>山の日</t>
  </si>
  <si>
    <t>秋分の日</t>
  </si>
  <si>
    <t>休日取得計画実績表（営繕工事）【完全週休２日】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4">
      <t>エイゼ</t>
    </rPh>
    <rPh sb="16" eb="18">
      <t>カンゼン</t>
    </rPh>
    <rPh sb="18" eb="20">
      <t>シュウキュウ</t>
    </rPh>
    <rPh sb="21" eb="22">
      <t>ニチ</t>
    </rPh>
    <phoneticPr fontId="1"/>
  </si>
  <si>
    <t>文化の日</t>
  </si>
  <si>
    <t>勤労感謝の日</t>
  </si>
  <si>
    <t>※R６，７，８年度について入力してあります。Ｒ９年度以降については随時追記をお願いします。
（セルH600まで対応可能）</t>
    <rPh sb="7" eb="9">
      <t>ネンド</t>
    </rPh>
    <rPh sb="13" eb="15">
      <t>ニュウリョク</t>
    </rPh>
    <rPh sb="24" eb="26">
      <t>ネンド</t>
    </rPh>
    <rPh sb="26" eb="28">
      <t>イコウ</t>
    </rPh>
    <rPh sb="33" eb="35">
      <t>ズイジ</t>
    </rPh>
    <rPh sb="35" eb="37">
      <t>ツイキ</t>
    </rPh>
    <rPh sb="39" eb="40">
      <t>ネガ</t>
    </rPh>
    <rPh sb="55" eb="57">
      <t>タイオウ</t>
    </rPh>
    <rPh sb="57" eb="59">
      <t>カノウ</t>
    </rPh>
    <phoneticPr fontId="1"/>
  </si>
  <si>
    <t>祝日</t>
    <rPh sb="0" eb="2">
      <t>シュクジツ</t>
    </rPh>
    <phoneticPr fontId="1"/>
  </si>
  <si>
    <t>名称</t>
    <rPh sb="0" eb="2">
      <t>メイショウ</t>
    </rPh>
    <phoneticPr fontId="1"/>
  </si>
  <si>
    <t>○○工事</t>
    <rPh sb="2" eb="4">
      <t>コウジ</t>
    </rPh>
    <phoneticPr fontId="1"/>
  </si>
  <si>
    <t>通期達成状況</t>
    <rPh sb="0" eb="2">
      <t>ツウキ</t>
    </rPh>
    <rPh sb="2" eb="4">
      <t>タッセイ</t>
    </rPh>
    <rPh sb="4" eb="6">
      <t>ジョウキョウ</t>
    </rPh>
    <phoneticPr fontId="1"/>
  </si>
  <si>
    <t>土日祝日数</t>
    <rPh sb="0" eb="2">
      <t>ドニチ</t>
    </rPh>
    <rPh sb="2" eb="4">
      <t>シュクジツ</t>
    </rPh>
    <rPh sb="4" eb="5">
      <t>スウ</t>
    </rPh>
    <phoneticPr fontId="1"/>
  </si>
  <si>
    <t>春分の日</t>
    <rPh sb="0" eb="2">
      <t>シュンブン</t>
    </rPh>
    <phoneticPr fontId="1"/>
  </si>
  <si>
    <t>完全週休２日達成</t>
    <rPh sb="0" eb="2">
      <t>カンゼン</t>
    </rPh>
    <rPh sb="2" eb="4">
      <t>シュウキュウ</t>
    </rPh>
    <rPh sb="5" eb="6">
      <t>ニチ</t>
    </rPh>
    <rPh sb="6" eb="8">
      <t>タッセイ</t>
    </rPh>
    <phoneticPr fontId="1"/>
  </si>
  <si>
    <t>休日取得計画実績表（営繕工事）【月単位・通期】</t>
    <rPh sb="0" eb="2">
      <t>キュウジツ</t>
    </rPh>
    <rPh sb="2" eb="4">
      <t>シュトク</t>
    </rPh>
    <rPh sb="4" eb="6">
      <t>ケイカク</t>
    </rPh>
    <rPh sb="6" eb="8">
      <t>ジッセキ</t>
    </rPh>
    <rPh sb="8" eb="9">
      <t>ヒョウ</t>
    </rPh>
    <rPh sb="10" eb="12">
      <t>エイゼン</t>
    </rPh>
    <rPh sb="12" eb="14">
      <t>コウジ</t>
    </rPh>
    <rPh sb="16" eb="19">
      <t>ツキタンイ</t>
    </rPh>
    <rPh sb="20" eb="22">
      <t>ツウキ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</si>
</sst>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8">
    <numFmt numFmtId="176" formatCode="m/d;@"/>
    <numFmt numFmtId="177" formatCode="[$-409]d"/>
    <numFmt numFmtId="178" formatCode="d"/>
    <numFmt numFmtId="179" formatCode="[$-411]ggge&quot;年&quot;m&quot;月&quot;d&quot;日&quot;;@"/>
    <numFmt numFmtId="180" formatCode="\(@\)"/>
    <numFmt numFmtId="181" formatCode="0.0%"/>
    <numFmt numFmtId="182" formatCode="###&quot;日間&quot;"/>
    <numFmt numFmtId="183" formatCode="0_);[Red]\(0\)"/>
  </numFmts>
  <fonts count="13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HGｺﾞｼｯｸM"/>
      <family val="3"/>
    </font>
    <font>
      <sz val="16"/>
      <color theme="1"/>
      <name val="HGｺﾞｼｯｸM"/>
      <family val="3"/>
    </font>
    <font>
      <sz val="11"/>
      <color auto="1"/>
      <name val="HGｺﾞｼｯｸM"/>
      <family val="3"/>
    </font>
    <font>
      <b/>
      <sz val="11"/>
      <color theme="1"/>
      <name val="HGｺﾞｼｯｸM"/>
      <family val="3"/>
    </font>
    <font>
      <sz val="8"/>
      <color theme="1"/>
      <name val="HGｺﾞｼｯｸM"/>
      <family val="3"/>
    </font>
    <font>
      <sz val="11"/>
      <color rgb="FFFF0000"/>
      <name val="HGｺﾞｼｯｸM"/>
      <family val="3"/>
    </font>
    <font>
      <sz val="11"/>
      <color theme="1"/>
      <name val="ＭＳ Ｐゴシック"/>
      <family val="3"/>
      <scheme val="minor"/>
    </font>
    <font>
      <sz val="11"/>
      <color theme="1"/>
      <name val="HGPｺﾞｼｯｸM"/>
      <family val="3"/>
    </font>
    <font>
      <sz val="12"/>
      <color theme="1"/>
      <name val="HGｺﾞｼｯｸM"/>
      <family val="3"/>
    </font>
    <font>
      <sz val="11"/>
      <color rgb="FFFF0000"/>
      <name val="ＭＳ Ｐゴシック"/>
      <family val="3"/>
      <scheme val="minor"/>
    </font>
    <font>
      <sz val="10"/>
      <color rgb="FF000000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/>
      <bottom/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176" fontId="2" fillId="0" borderId="0" xfId="0" applyNumberFormat="1" applyFont="1" applyAlignment="1">
      <alignment vertical="center" shrinkToFi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76" fontId="2" fillId="0" borderId="0" xfId="0" applyNumberFormat="1" applyFont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55" fontId="5" fillId="0" borderId="7" xfId="0" applyNumberFormat="1" applyFont="1" applyBorder="1" applyAlignment="1">
      <alignment horizontal="center" vertical="center"/>
    </xf>
    <xf numFmtId="177" fontId="2" fillId="0" borderId="8" xfId="0" applyNumberFormat="1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11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8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left" vertical="center"/>
    </xf>
    <xf numFmtId="178" fontId="2" fillId="0" borderId="8" xfId="0" applyNumberFormat="1" applyFont="1" applyBorder="1" applyAlignment="1">
      <alignment horizontal="center" vertical="center" shrinkToFit="1"/>
    </xf>
    <xf numFmtId="0" fontId="2" fillId="2" borderId="14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15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16" xfId="0" applyFont="1" applyFill="1" applyBorder="1" applyAlignment="1" applyProtection="1">
      <alignment horizontal="center" vertical="center" textRotation="255" shrinkToFit="1"/>
      <protection locked="0"/>
    </xf>
    <xf numFmtId="55" fontId="5" fillId="0" borderId="17" xfId="0" applyNumberFormat="1" applyFont="1" applyBorder="1" applyAlignment="1">
      <alignment horizontal="center" vertical="center"/>
    </xf>
    <xf numFmtId="177" fontId="2" fillId="0" borderId="18" xfId="0" applyNumberFormat="1" applyFont="1" applyBorder="1" applyAlignment="1">
      <alignment horizontal="center" vertical="center"/>
    </xf>
    <xf numFmtId="0" fontId="2" fillId="2" borderId="19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20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18" xfId="0" applyFont="1" applyFill="1" applyBorder="1" applyAlignment="1" applyProtection="1">
      <alignment horizontal="center" vertical="center" textRotation="255" shrinkToFit="1"/>
      <protection locked="0"/>
    </xf>
    <xf numFmtId="178" fontId="2" fillId="0" borderId="18" xfId="0" applyNumberFormat="1" applyFont="1" applyBorder="1" applyAlignment="1">
      <alignment horizontal="center" vertical="center"/>
    </xf>
    <xf numFmtId="178" fontId="2" fillId="0" borderId="0" xfId="0" applyNumberFormat="1" applyFont="1" applyAlignment="1">
      <alignment vertical="center" shrinkToFit="1"/>
    </xf>
    <xf numFmtId="14" fontId="2" fillId="0" borderId="0" xfId="0" applyNumberFormat="1" applyFont="1" applyAlignment="1">
      <alignment vertical="center" shrinkToFit="1"/>
    </xf>
    <xf numFmtId="0" fontId="2" fillId="2" borderId="0" xfId="0" applyFont="1" applyFill="1" applyAlignment="1" applyProtection="1">
      <alignment horizontal="left" vertical="center"/>
      <protection locked="0"/>
    </xf>
    <xf numFmtId="179" fontId="7" fillId="2" borderId="21" xfId="0" applyNumberFormat="1" applyFont="1" applyFill="1" applyBorder="1" applyAlignment="1" applyProtection="1">
      <alignment horizontal="center" vertical="center" shrinkToFit="1"/>
      <protection locked="0"/>
    </xf>
    <xf numFmtId="179" fontId="2" fillId="2" borderId="0" xfId="0" applyNumberFormat="1" applyFont="1" applyFill="1" applyAlignment="1" applyProtection="1">
      <alignment horizontal="center" vertical="center" shrinkToFit="1"/>
      <protection locked="0"/>
    </xf>
    <xf numFmtId="179" fontId="7" fillId="0" borderId="0" xfId="0" applyNumberFormat="1" applyFont="1" applyAlignment="1">
      <alignment horizontal="center" vertical="center"/>
    </xf>
    <xf numFmtId="179" fontId="7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24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25" xfId="0" applyFont="1" applyFill="1" applyBorder="1" applyAlignment="1" applyProtection="1">
      <alignment horizontal="center" vertical="center" textRotation="255" shrinkToFit="1"/>
      <protection locked="0"/>
    </xf>
    <xf numFmtId="179" fontId="7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14" xfId="0" applyFont="1" applyBorder="1">
      <alignment vertical="center"/>
    </xf>
    <xf numFmtId="0" fontId="6" fillId="0" borderId="28" xfId="0" applyFont="1" applyBorder="1">
      <alignment vertical="center"/>
    </xf>
    <xf numFmtId="0" fontId="6" fillId="0" borderId="0" xfId="0" applyFont="1">
      <alignment vertical="center"/>
    </xf>
    <xf numFmtId="180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55" fontId="5" fillId="0" borderId="29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178" fontId="2" fillId="0" borderId="3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81" fontId="2" fillId="0" borderId="30" xfId="1" applyNumberFormat="1" applyFont="1" applyBorder="1" applyAlignment="1" applyProtection="1">
      <alignment horizontal="center" vertical="center"/>
    </xf>
    <xf numFmtId="181" fontId="2" fillId="0" borderId="23" xfId="1" applyNumberFormat="1" applyFont="1" applyBorder="1" applyAlignment="1" applyProtection="1">
      <alignment horizontal="center" vertical="center"/>
    </xf>
    <xf numFmtId="181" fontId="2" fillId="0" borderId="31" xfId="1" applyNumberFormat="1" applyFont="1" applyBorder="1" applyAlignment="1" applyProtection="1">
      <alignment horizontal="center" vertical="center"/>
    </xf>
    <xf numFmtId="181" fontId="2" fillId="0" borderId="0" xfId="1" applyNumberFormat="1" applyFont="1" applyBorder="1" applyAlignment="1" applyProtection="1">
      <alignment horizontal="center" vertical="center"/>
    </xf>
    <xf numFmtId="55" fontId="5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2" borderId="27" xfId="0" applyFont="1" applyFill="1" applyBorder="1" applyAlignment="1" applyProtection="1">
      <alignment horizontal="center" vertical="center" shrinkToFit="1"/>
      <protection locked="0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182" fontId="2" fillId="0" borderId="0" xfId="0" applyNumberFormat="1" applyFont="1" applyAlignment="1">
      <alignment horizontal="left" vertical="center"/>
    </xf>
    <xf numFmtId="0" fontId="4" fillId="0" borderId="0" xfId="0" applyFont="1" applyAlignment="1" applyProtection="1">
      <alignment horizontal="left" vertical="center"/>
      <protection locked="0"/>
    </xf>
    <xf numFmtId="179" fontId="4" fillId="0" borderId="21" xfId="0" applyNumberFormat="1" applyFont="1" applyBorder="1" applyAlignment="1" applyProtection="1">
      <alignment horizontal="center" vertical="center" shrinkToFit="1"/>
      <protection locked="0"/>
    </xf>
    <xf numFmtId="179" fontId="4" fillId="0" borderId="0" xfId="0" applyNumberFormat="1" applyFont="1" applyAlignment="1" applyProtection="1">
      <alignment horizontal="center" vertical="center" shrinkToFit="1"/>
      <protection locked="0"/>
    </xf>
    <xf numFmtId="179" fontId="4" fillId="0" borderId="22" xfId="0" applyNumberFormat="1" applyFont="1" applyBorder="1" applyAlignment="1" applyProtection="1">
      <alignment horizontal="center" vertical="center" shrinkToFit="1"/>
      <protection locked="0"/>
    </xf>
    <xf numFmtId="179" fontId="4" fillId="0" borderId="26" xfId="0" applyNumberFormat="1" applyFont="1" applyBorder="1" applyAlignment="1" applyProtection="1">
      <alignment horizontal="center" vertical="center" shrinkToFit="1"/>
      <protection locked="0"/>
    </xf>
    <xf numFmtId="18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182" fontId="4" fillId="0" borderId="0" xfId="0" applyNumberFormat="1" applyFont="1" applyAlignment="1">
      <alignment horizontal="left" vertical="center"/>
    </xf>
    <xf numFmtId="0" fontId="2" fillId="0" borderId="30" xfId="1" applyNumberFormat="1" applyFont="1" applyBorder="1" applyAlignment="1" applyProtection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2" fillId="0" borderId="33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8" fontId="2" fillId="0" borderId="16" xfId="0" applyNumberFormat="1" applyFont="1" applyBorder="1" applyAlignment="1">
      <alignment horizontal="center" vertical="center" shrinkToFit="1"/>
    </xf>
    <xf numFmtId="178" fontId="2" fillId="0" borderId="34" xfId="0" applyNumberFormat="1" applyFont="1" applyBorder="1" applyAlignment="1">
      <alignment horizontal="center" vertical="center"/>
    </xf>
    <xf numFmtId="14" fontId="2" fillId="0" borderId="0" xfId="0" applyNumberFormat="1" applyFont="1">
      <alignment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shrinkToFit="1"/>
    </xf>
    <xf numFmtId="183" fontId="2" fillId="0" borderId="40" xfId="0" applyNumberFormat="1" applyFont="1" applyBorder="1" applyAlignment="1">
      <alignment horizontal="center" vertical="center"/>
    </xf>
    <xf numFmtId="183" fontId="2" fillId="0" borderId="41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 shrinkToFit="1"/>
    </xf>
    <xf numFmtId="183" fontId="2" fillId="0" borderId="9" xfId="0" applyNumberFormat="1" applyFont="1" applyBorder="1" applyAlignment="1">
      <alignment horizontal="center" vertical="center"/>
    </xf>
    <xf numFmtId="183" fontId="2" fillId="0" borderId="38" xfId="0" applyNumberFormat="1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81" fontId="2" fillId="0" borderId="40" xfId="1" applyNumberFormat="1" applyFont="1" applyBorder="1" applyAlignment="1" applyProtection="1">
      <alignment horizontal="center" vertical="center"/>
    </xf>
    <xf numFmtId="181" fontId="2" fillId="0" borderId="41" xfId="1" applyNumberFormat="1" applyFont="1" applyBorder="1" applyAlignment="1" applyProtection="1">
      <alignment horizontal="center" vertical="center"/>
    </xf>
    <xf numFmtId="0" fontId="2" fillId="0" borderId="42" xfId="0" applyFont="1" applyBorder="1" applyAlignment="1">
      <alignment horizontal="center" vertical="center"/>
    </xf>
    <xf numFmtId="181" fontId="2" fillId="0" borderId="43" xfId="1" applyNumberFormat="1" applyFont="1" applyBorder="1" applyAlignment="1" applyProtection="1">
      <alignment horizontal="center" vertical="center"/>
    </xf>
    <xf numFmtId="181" fontId="2" fillId="0" borderId="44" xfId="1" applyNumberFormat="1" applyFont="1" applyBorder="1" applyAlignment="1" applyProtection="1">
      <alignment horizontal="center" vertical="center"/>
    </xf>
    <xf numFmtId="181" fontId="2" fillId="0" borderId="0" xfId="0" applyNumberFormat="1" applyFont="1" applyAlignment="1">
      <alignment horizontal="center" vertical="center"/>
    </xf>
    <xf numFmtId="0" fontId="5" fillId="3" borderId="45" xfId="0" applyFont="1" applyFill="1" applyBorder="1" applyAlignment="1">
      <alignment horizontal="center" vertical="center"/>
    </xf>
    <xf numFmtId="0" fontId="5" fillId="3" borderId="46" xfId="0" applyFont="1" applyFill="1" applyBorder="1" applyAlignment="1">
      <alignment horizontal="center" vertical="center"/>
    </xf>
    <xf numFmtId="181" fontId="9" fillId="0" borderId="0" xfId="0" applyNumberFormat="1" applyFont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50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51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40" xfId="0" applyFont="1" applyFill="1" applyBorder="1" applyAlignment="1" applyProtection="1">
      <alignment horizontal="center" vertical="center" shrinkToFit="1"/>
      <protection locked="0"/>
    </xf>
    <xf numFmtId="0" fontId="2" fillId="2" borderId="52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53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54" xfId="0" applyFont="1" applyFill="1" applyBorder="1" applyAlignment="1" applyProtection="1">
      <alignment horizontal="center" vertical="center" textRotation="255" shrinkToFit="1"/>
      <protection locked="0"/>
    </xf>
    <xf numFmtId="0" fontId="2" fillId="2" borderId="43" xfId="0" applyFont="1" applyFill="1" applyBorder="1" applyAlignment="1" applyProtection="1">
      <alignment horizontal="center" vertical="center" shrinkToFit="1"/>
      <protection locked="0"/>
    </xf>
    <xf numFmtId="0" fontId="2" fillId="2" borderId="31" xfId="0" applyFont="1" applyFill="1" applyBorder="1" applyAlignment="1" applyProtection="1">
      <alignment horizontal="center" vertical="center" shrinkToFit="1"/>
      <protection locked="0"/>
    </xf>
    <xf numFmtId="0" fontId="2" fillId="2" borderId="30" xfId="0" applyFont="1" applyFill="1" applyBorder="1" applyAlignment="1" applyProtection="1">
      <alignment horizontal="center" vertical="center" shrinkToFit="1"/>
      <protection locked="0"/>
    </xf>
    <xf numFmtId="0" fontId="5" fillId="3" borderId="55" xfId="0" applyFont="1" applyFill="1" applyBorder="1" applyAlignment="1">
      <alignment horizontal="center" vertical="center"/>
    </xf>
    <xf numFmtId="0" fontId="5" fillId="3" borderId="56" xfId="0" applyFont="1" applyFill="1" applyBorder="1" applyAlignment="1">
      <alignment horizontal="center" vertical="center"/>
    </xf>
    <xf numFmtId="55" fontId="2" fillId="0" borderId="34" xfId="0" applyNumberFormat="1" applyFont="1" applyBorder="1" applyAlignment="1">
      <alignment horizontal="center" vertical="center"/>
    </xf>
    <xf numFmtId="0" fontId="2" fillId="0" borderId="28" xfId="0" applyFont="1" applyBorder="1">
      <alignment vertical="center"/>
    </xf>
    <xf numFmtId="55" fontId="2" fillId="0" borderId="1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1" fontId="2" fillId="0" borderId="0" xfId="0" applyNumberFormat="1" applyFont="1" applyAlignment="1">
      <alignment horizontal="center" vertical="center"/>
    </xf>
    <xf numFmtId="55" fontId="2" fillId="0" borderId="42" xfId="0" applyNumberFormat="1" applyFont="1" applyBorder="1" applyAlignment="1">
      <alignment horizontal="center" vertical="center"/>
    </xf>
    <xf numFmtId="183" fontId="2" fillId="0" borderId="30" xfId="0" applyNumberFormat="1" applyFont="1" applyBorder="1" applyAlignment="1">
      <alignment horizontal="center" vertical="center"/>
    </xf>
    <xf numFmtId="55" fontId="2" fillId="0" borderId="25" xfId="0" applyNumberFormat="1" applyFont="1" applyBorder="1" applyAlignment="1">
      <alignment horizontal="center" vertical="center"/>
    </xf>
    <xf numFmtId="1" fontId="2" fillId="0" borderId="0" xfId="0" applyNumberFormat="1" applyFont="1">
      <alignment vertical="center"/>
    </xf>
    <xf numFmtId="0" fontId="0" fillId="3" borderId="57" xfId="0" applyFill="1" applyBorder="1">
      <alignment vertical="center"/>
    </xf>
    <xf numFmtId="0" fontId="0" fillId="0" borderId="5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7" xfId="0" applyBorder="1">
      <alignment vertical="center"/>
    </xf>
    <xf numFmtId="0" fontId="0" fillId="0" borderId="4" xfId="0" applyBorder="1">
      <alignment vertical="center"/>
    </xf>
    <xf numFmtId="0" fontId="11" fillId="0" borderId="60" xfId="0" applyFont="1" applyBorder="1" applyAlignment="1">
      <alignment vertical="center" wrapText="1"/>
    </xf>
    <xf numFmtId="0" fontId="0" fillId="3" borderId="57" xfId="0" applyFill="1" applyBorder="1" applyAlignment="1">
      <alignment horizontal="center" vertical="center"/>
    </xf>
    <xf numFmtId="14" fontId="12" fillId="0" borderId="57" xfId="0" applyNumberFormat="1" applyFont="1" applyBorder="1" applyAlignment="1">
      <alignment horizontal="justify" vertical="center"/>
    </xf>
  </cellXfs>
  <cellStyles count="2">
    <cellStyle name="標準" xfId="0" builtinId="0"/>
    <cellStyle name="パーセント" xfId="1" builtinId="5"/>
  </cellStyles>
  <dxfs count="699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</dxf>
    <dxf>
      <font>
        <color theme="0"/>
      </font>
      <fill>
        <patternFill patternType="solid">
          <bgColor rgb="FFCC00CC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fgColor rgb="FFFFFF00"/>
          <bgColor rgb="FFFFFF00"/>
        </patternFill>
      </fill>
    </dxf>
    <dxf>
      <font>
        <color rgb="FFFF0000"/>
      </font>
      <fill>
        <patternFill patternType="none">
          <bgColor auto="1"/>
        </patternFill>
      </fill>
    </dxf>
    <dxf>
      <fill>
        <patternFill patternType="solid">
          <bgColor theme="0" tint="-0.2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</dxfs>
  <tableStyles count="0" defaultTableStyle="TableStyleMedium2" defaultPivotStyle="PivotStyleLight16"/>
  <colors>
    <mruColors>
      <color rgb="FFFF0000"/>
      <color rgb="FFFFFF99"/>
      <color rgb="FFCCFFFF"/>
      <color rgb="FFFFCCFF"/>
      <color rgb="FFFF66FF"/>
      <color rgb="FFFF99FF"/>
      <color rgb="FFCC00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drawing2.xml.rels>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0</xdr:col>
      <xdr:colOff>264160</xdr:colOff>
      <xdr:row>0</xdr:row>
      <xdr:rowOff>41910</xdr:rowOff>
    </xdr:from>
    <xdr:ext cx="10688955" cy="424815"/>
    <xdr:sp macro="" textlink="">
      <xdr:nvSpPr>
        <xdr:cNvPr id="148" name="テキスト ボックス 147"/>
        <xdr:cNvSpPr txBox="1"/>
      </xdr:nvSpPr>
      <xdr:spPr>
        <a:xfrm>
          <a:off x="264160" y="41910"/>
          <a:ext cx="10688955" cy="42481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16</xdr:row>
      <xdr:rowOff>86360</xdr:rowOff>
    </xdr:from>
    <xdr:ext cx="183515" cy="263525"/>
    <xdr:sp macro="" textlink="">
      <xdr:nvSpPr>
        <xdr:cNvPr id="149" name="テキスト ボックス 148"/>
        <xdr:cNvSpPr txBox="1"/>
      </xdr:nvSpPr>
      <xdr:spPr>
        <a:xfrm>
          <a:off x="12335510" y="2610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37</xdr:row>
      <xdr:rowOff>0</xdr:rowOff>
    </xdr:from>
    <xdr:ext cx="184150" cy="607695"/>
    <xdr:sp macro="" textlink="">
      <xdr:nvSpPr>
        <xdr:cNvPr id="150" name="テキスト ボックス 149"/>
        <xdr:cNvSpPr txBox="1"/>
      </xdr:nvSpPr>
      <xdr:spPr>
        <a:xfrm>
          <a:off x="2886075" y="5095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30</xdr:row>
      <xdr:rowOff>86360</xdr:rowOff>
    </xdr:from>
    <xdr:ext cx="183515" cy="263525"/>
    <xdr:sp macro="" textlink="">
      <xdr:nvSpPr>
        <xdr:cNvPr id="151" name="テキスト ボックス 150"/>
        <xdr:cNvSpPr txBox="1"/>
      </xdr:nvSpPr>
      <xdr:spPr>
        <a:xfrm>
          <a:off x="12335510" y="4324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44</xdr:row>
      <xdr:rowOff>86360</xdr:rowOff>
    </xdr:from>
    <xdr:ext cx="183515" cy="263525"/>
    <xdr:sp macro="" textlink="">
      <xdr:nvSpPr>
        <xdr:cNvPr id="152" name="テキスト ボックス 151"/>
        <xdr:cNvSpPr txBox="1"/>
      </xdr:nvSpPr>
      <xdr:spPr>
        <a:xfrm>
          <a:off x="123355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51</xdr:row>
      <xdr:rowOff>0</xdr:rowOff>
    </xdr:from>
    <xdr:ext cx="184150" cy="607695"/>
    <xdr:sp macro="" textlink="">
      <xdr:nvSpPr>
        <xdr:cNvPr id="153" name="テキスト ボックス 152"/>
        <xdr:cNvSpPr txBox="1"/>
      </xdr:nvSpPr>
      <xdr:spPr>
        <a:xfrm>
          <a:off x="2886075" y="6810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58</xdr:row>
      <xdr:rowOff>86360</xdr:rowOff>
    </xdr:from>
    <xdr:ext cx="183515" cy="263525"/>
    <xdr:sp macro="" textlink="">
      <xdr:nvSpPr>
        <xdr:cNvPr id="154" name="テキスト ボックス 153"/>
        <xdr:cNvSpPr txBox="1"/>
      </xdr:nvSpPr>
      <xdr:spPr>
        <a:xfrm>
          <a:off x="123355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65</xdr:row>
      <xdr:rowOff>0</xdr:rowOff>
    </xdr:from>
    <xdr:ext cx="184150" cy="607695"/>
    <xdr:sp macro="" textlink="">
      <xdr:nvSpPr>
        <xdr:cNvPr id="155" name="テキスト ボックス 154"/>
        <xdr:cNvSpPr txBox="1"/>
      </xdr:nvSpPr>
      <xdr:spPr>
        <a:xfrm>
          <a:off x="2886075" y="8524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72</xdr:row>
      <xdr:rowOff>86360</xdr:rowOff>
    </xdr:from>
    <xdr:ext cx="183515" cy="263525"/>
    <xdr:sp macro="" textlink="">
      <xdr:nvSpPr>
        <xdr:cNvPr id="156" name="テキスト ボックス 155"/>
        <xdr:cNvSpPr txBox="1"/>
      </xdr:nvSpPr>
      <xdr:spPr>
        <a:xfrm>
          <a:off x="123355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79</xdr:row>
      <xdr:rowOff>0</xdr:rowOff>
    </xdr:from>
    <xdr:ext cx="184150" cy="607695"/>
    <xdr:sp macro="" textlink="">
      <xdr:nvSpPr>
        <xdr:cNvPr id="157" name="テキスト ボックス 156"/>
        <xdr:cNvSpPr txBox="1"/>
      </xdr:nvSpPr>
      <xdr:spPr>
        <a:xfrm>
          <a:off x="2886075" y="10239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86</xdr:row>
      <xdr:rowOff>86360</xdr:rowOff>
    </xdr:from>
    <xdr:ext cx="183515" cy="263525"/>
    <xdr:sp macro="" textlink="">
      <xdr:nvSpPr>
        <xdr:cNvPr id="158" name="テキスト ボックス 157"/>
        <xdr:cNvSpPr txBox="1"/>
      </xdr:nvSpPr>
      <xdr:spPr>
        <a:xfrm>
          <a:off x="123355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93</xdr:row>
      <xdr:rowOff>0</xdr:rowOff>
    </xdr:from>
    <xdr:ext cx="184150" cy="607695"/>
    <xdr:sp macro="" textlink="">
      <xdr:nvSpPr>
        <xdr:cNvPr id="159" name="テキスト ボックス 158"/>
        <xdr:cNvSpPr txBox="1"/>
      </xdr:nvSpPr>
      <xdr:spPr>
        <a:xfrm>
          <a:off x="2886075" y="11953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100</xdr:row>
      <xdr:rowOff>86360</xdr:rowOff>
    </xdr:from>
    <xdr:ext cx="183515" cy="263525"/>
    <xdr:sp macro="" textlink="">
      <xdr:nvSpPr>
        <xdr:cNvPr id="160" name="テキスト ボックス 159"/>
        <xdr:cNvSpPr txBox="1"/>
      </xdr:nvSpPr>
      <xdr:spPr>
        <a:xfrm>
          <a:off x="123355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61" name="テキスト ボックス 160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107</xdr:row>
      <xdr:rowOff>0</xdr:rowOff>
    </xdr:from>
    <xdr:ext cx="183515" cy="607695"/>
    <xdr:sp macro="" textlink="">
      <xdr:nvSpPr>
        <xdr:cNvPr id="162" name="テキスト ボックス 161"/>
        <xdr:cNvSpPr txBox="1"/>
      </xdr:nvSpPr>
      <xdr:spPr>
        <a:xfrm>
          <a:off x="123355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63" name="テキスト ボックス 162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107</xdr:row>
      <xdr:rowOff>0</xdr:rowOff>
    </xdr:from>
    <xdr:ext cx="183515" cy="607695"/>
    <xdr:sp macro="" textlink="">
      <xdr:nvSpPr>
        <xdr:cNvPr id="164" name="テキスト ボックス 163"/>
        <xdr:cNvSpPr txBox="1"/>
      </xdr:nvSpPr>
      <xdr:spPr>
        <a:xfrm>
          <a:off x="123355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65" name="テキスト ボックス 164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107</xdr:row>
      <xdr:rowOff>0</xdr:rowOff>
    </xdr:from>
    <xdr:ext cx="183515" cy="607695"/>
    <xdr:sp macro="" textlink="">
      <xdr:nvSpPr>
        <xdr:cNvPr id="166" name="テキスト ボックス 165"/>
        <xdr:cNvSpPr txBox="1"/>
      </xdr:nvSpPr>
      <xdr:spPr>
        <a:xfrm>
          <a:off x="123355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67" name="テキスト ボックス 166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107</xdr:row>
      <xdr:rowOff>0</xdr:rowOff>
    </xdr:from>
    <xdr:ext cx="183515" cy="607695"/>
    <xdr:sp macro="" textlink="">
      <xdr:nvSpPr>
        <xdr:cNvPr id="168" name="テキスト ボックス 167"/>
        <xdr:cNvSpPr txBox="1"/>
      </xdr:nvSpPr>
      <xdr:spPr>
        <a:xfrm>
          <a:off x="123355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69" name="テキスト ボックス 168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107</xdr:row>
      <xdr:rowOff>0</xdr:rowOff>
    </xdr:from>
    <xdr:ext cx="183515" cy="607695"/>
    <xdr:sp macro="" textlink="">
      <xdr:nvSpPr>
        <xdr:cNvPr id="170" name="テキスト ボックス 169"/>
        <xdr:cNvSpPr txBox="1"/>
      </xdr:nvSpPr>
      <xdr:spPr>
        <a:xfrm>
          <a:off x="123355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44</xdr:row>
      <xdr:rowOff>86360</xdr:rowOff>
    </xdr:from>
    <xdr:ext cx="183515" cy="263525"/>
    <xdr:sp macro="" textlink="">
      <xdr:nvSpPr>
        <xdr:cNvPr id="171" name="テキスト ボックス 170"/>
        <xdr:cNvSpPr txBox="1"/>
      </xdr:nvSpPr>
      <xdr:spPr>
        <a:xfrm>
          <a:off x="123355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44</xdr:row>
      <xdr:rowOff>86360</xdr:rowOff>
    </xdr:from>
    <xdr:ext cx="183515" cy="263525"/>
    <xdr:sp macro="" textlink="">
      <xdr:nvSpPr>
        <xdr:cNvPr id="172" name="テキスト ボックス 171"/>
        <xdr:cNvSpPr txBox="1"/>
      </xdr:nvSpPr>
      <xdr:spPr>
        <a:xfrm>
          <a:off x="123355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58</xdr:row>
      <xdr:rowOff>86360</xdr:rowOff>
    </xdr:from>
    <xdr:ext cx="183515" cy="263525"/>
    <xdr:sp macro="" textlink="">
      <xdr:nvSpPr>
        <xdr:cNvPr id="173" name="テキスト ボックス 172"/>
        <xdr:cNvSpPr txBox="1"/>
      </xdr:nvSpPr>
      <xdr:spPr>
        <a:xfrm>
          <a:off x="123355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72</xdr:row>
      <xdr:rowOff>86360</xdr:rowOff>
    </xdr:from>
    <xdr:ext cx="183515" cy="263525"/>
    <xdr:sp macro="" textlink="">
      <xdr:nvSpPr>
        <xdr:cNvPr id="174" name="テキスト ボックス 173"/>
        <xdr:cNvSpPr txBox="1"/>
      </xdr:nvSpPr>
      <xdr:spPr>
        <a:xfrm>
          <a:off x="123355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86</xdr:row>
      <xdr:rowOff>86360</xdr:rowOff>
    </xdr:from>
    <xdr:ext cx="183515" cy="263525"/>
    <xdr:sp macro="" textlink="">
      <xdr:nvSpPr>
        <xdr:cNvPr id="175" name="テキスト ボックス 174"/>
        <xdr:cNvSpPr txBox="1"/>
      </xdr:nvSpPr>
      <xdr:spPr>
        <a:xfrm>
          <a:off x="123355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100</xdr:row>
      <xdr:rowOff>86360</xdr:rowOff>
    </xdr:from>
    <xdr:ext cx="183515" cy="263525"/>
    <xdr:sp macro="" textlink="">
      <xdr:nvSpPr>
        <xdr:cNvPr id="176" name="テキスト ボックス 175"/>
        <xdr:cNvSpPr txBox="1"/>
      </xdr:nvSpPr>
      <xdr:spPr>
        <a:xfrm>
          <a:off x="123355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9</xdr:col>
      <xdr:colOff>0</xdr:colOff>
      <xdr:row>107</xdr:row>
      <xdr:rowOff>0</xdr:rowOff>
    </xdr:from>
    <xdr:ext cx="184150" cy="607695"/>
    <xdr:sp macro="" textlink="">
      <xdr:nvSpPr>
        <xdr:cNvPr id="177" name="テキスト ボックス 176"/>
        <xdr:cNvSpPr txBox="1"/>
      </xdr:nvSpPr>
      <xdr:spPr>
        <a:xfrm>
          <a:off x="28860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114</xdr:row>
      <xdr:rowOff>86360</xdr:rowOff>
    </xdr:from>
    <xdr:ext cx="183515" cy="263525"/>
    <xdr:sp macro="" textlink="">
      <xdr:nvSpPr>
        <xdr:cNvPr id="178" name="テキスト ボックス 177"/>
        <xdr:cNvSpPr txBox="1"/>
      </xdr:nvSpPr>
      <xdr:spPr>
        <a:xfrm>
          <a:off x="123355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29</xdr:col>
      <xdr:colOff>86360</xdr:colOff>
      <xdr:row>114</xdr:row>
      <xdr:rowOff>86360</xdr:rowOff>
    </xdr:from>
    <xdr:ext cx="183515" cy="263525"/>
    <xdr:sp macro="" textlink="">
      <xdr:nvSpPr>
        <xdr:cNvPr id="179" name="テキスト ボックス 178"/>
        <xdr:cNvSpPr txBox="1"/>
      </xdr:nvSpPr>
      <xdr:spPr>
        <a:xfrm>
          <a:off x="123355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0" name="テキスト ボックス 179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1" name="テキスト ボックス 180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2" name="テキスト ボックス 181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3" name="テキスト ボックス 182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4" name="テキスト ボックス 183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21</xdr:col>
      <xdr:colOff>0</xdr:colOff>
      <xdr:row>9</xdr:row>
      <xdr:rowOff>0</xdr:rowOff>
    </xdr:from>
    <xdr:ext cx="184150" cy="607695"/>
    <xdr:sp macro="" textlink="">
      <xdr:nvSpPr>
        <xdr:cNvPr id="185" name="テキスト ボックス 184"/>
        <xdr:cNvSpPr txBox="1"/>
      </xdr:nvSpPr>
      <xdr:spPr>
        <a:xfrm>
          <a:off x="85344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37</xdr:row>
      <xdr:rowOff>0</xdr:rowOff>
    </xdr:from>
    <xdr:ext cx="184150" cy="607695"/>
    <xdr:sp macro="" textlink="">
      <xdr:nvSpPr>
        <xdr:cNvPr id="186" name="テキスト ボックス 185"/>
        <xdr:cNvSpPr txBox="1"/>
      </xdr:nvSpPr>
      <xdr:spPr>
        <a:xfrm>
          <a:off x="13725525" y="5095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51</xdr:row>
      <xdr:rowOff>0</xdr:rowOff>
    </xdr:from>
    <xdr:ext cx="184150" cy="607695"/>
    <xdr:sp macro="" textlink="">
      <xdr:nvSpPr>
        <xdr:cNvPr id="187" name="テキスト ボックス 186"/>
        <xdr:cNvSpPr txBox="1"/>
      </xdr:nvSpPr>
      <xdr:spPr>
        <a:xfrm>
          <a:off x="13725525" y="6810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65</xdr:row>
      <xdr:rowOff>0</xdr:rowOff>
    </xdr:from>
    <xdr:ext cx="184150" cy="607695"/>
    <xdr:sp macro="" textlink="">
      <xdr:nvSpPr>
        <xdr:cNvPr id="188" name="テキスト ボックス 187"/>
        <xdr:cNvSpPr txBox="1"/>
      </xdr:nvSpPr>
      <xdr:spPr>
        <a:xfrm>
          <a:off x="13725525" y="8524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79</xdr:row>
      <xdr:rowOff>0</xdr:rowOff>
    </xdr:from>
    <xdr:ext cx="184150" cy="607695"/>
    <xdr:sp macro="" textlink="">
      <xdr:nvSpPr>
        <xdr:cNvPr id="189" name="テキスト ボックス 188"/>
        <xdr:cNvSpPr txBox="1"/>
      </xdr:nvSpPr>
      <xdr:spPr>
        <a:xfrm>
          <a:off x="13725525" y="10239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93</xdr:row>
      <xdr:rowOff>0</xdr:rowOff>
    </xdr:from>
    <xdr:ext cx="184150" cy="607695"/>
    <xdr:sp macro="" textlink="">
      <xdr:nvSpPr>
        <xdr:cNvPr id="190" name="テキスト ボックス 189"/>
        <xdr:cNvSpPr txBox="1"/>
      </xdr:nvSpPr>
      <xdr:spPr>
        <a:xfrm>
          <a:off x="13725525" y="11953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1" name="テキスト ボックス 190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2" name="テキスト ボックス 191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3" name="テキスト ボックス 192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4" name="テキスト ボックス 193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5" name="テキスト ボックス 194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107</xdr:row>
      <xdr:rowOff>0</xdr:rowOff>
    </xdr:from>
    <xdr:ext cx="184150" cy="607695"/>
    <xdr:sp macro="" textlink="">
      <xdr:nvSpPr>
        <xdr:cNvPr id="196" name="テキスト ボックス 195"/>
        <xdr:cNvSpPr txBox="1"/>
      </xdr:nvSpPr>
      <xdr:spPr>
        <a:xfrm>
          <a:off x="137255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197" name="テキスト ボックス 196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198" name="テキスト ボックス 197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199" name="テキスト ボックス 198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200" name="テキスト ボックス 199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201" name="テキスト ボックス 200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46</xdr:col>
      <xdr:colOff>0</xdr:colOff>
      <xdr:row>9</xdr:row>
      <xdr:rowOff>0</xdr:rowOff>
    </xdr:from>
    <xdr:ext cx="184150" cy="607695"/>
    <xdr:sp macro="" textlink="">
      <xdr:nvSpPr>
        <xdr:cNvPr id="202" name="テキスト ボックス 201"/>
        <xdr:cNvSpPr txBox="1"/>
      </xdr:nvSpPr>
      <xdr:spPr>
        <a:xfrm>
          <a:off x="193738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3" name="テキスト ボックス 202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4" name="テキスト ボックス 203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5" name="テキスト ボックス 204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6" name="テキスト ボックス 205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7" name="テキスト ボックス 206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34</xdr:col>
      <xdr:colOff>0</xdr:colOff>
      <xdr:row>9</xdr:row>
      <xdr:rowOff>0</xdr:rowOff>
    </xdr:from>
    <xdr:ext cx="184150" cy="607695"/>
    <xdr:sp macro="" textlink="">
      <xdr:nvSpPr>
        <xdr:cNvPr id="208" name="テキスト ボックス 207"/>
        <xdr:cNvSpPr txBox="1"/>
      </xdr:nvSpPr>
      <xdr:spPr>
        <a:xfrm>
          <a:off x="137255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16</xdr:row>
      <xdr:rowOff>86360</xdr:rowOff>
    </xdr:from>
    <xdr:ext cx="183515" cy="263525"/>
    <xdr:sp macro="" textlink="">
      <xdr:nvSpPr>
        <xdr:cNvPr id="209" name="テキスト ボックス 208"/>
        <xdr:cNvSpPr txBox="1"/>
      </xdr:nvSpPr>
      <xdr:spPr>
        <a:xfrm>
          <a:off x="23174960" y="2610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30</xdr:row>
      <xdr:rowOff>86360</xdr:rowOff>
    </xdr:from>
    <xdr:ext cx="183515" cy="263525"/>
    <xdr:sp macro="" textlink="">
      <xdr:nvSpPr>
        <xdr:cNvPr id="210" name="テキスト ボックス 209"/>
        <xdr:cNvSpPr txBox="1"/>
      </xdr:nvSpPr>
      <xdr:spPr>
        <a:xfrm>
          <a:off x="23174960" y="4324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44</xdr:row>
      <xdr:rowOff>86360</xdr:rowOff>
    </xdr:from>
    <xdr:ext cx="183515" cy="263525"/>
    <xdr:sp macro="" textlink="">
      <xdr:nvSpPr>
        <xdr:cNvPr id="211" name="テキスト ボックス 210"/>
        <xdr:cNvSpPr txBox="1"/>
      </xdr:nvSpPr>
      <xdr:spPr>
        <a:xfrm>
          <a:off x="2317496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58</xdr:row>
      <xdr:rowOff>86360</xdr:rowOff>
    </xdr:from>
    <xdr:ext cx="183515" cy="263525"/>
    <xdr:sp macro="" textlink="">
      <xdr:nvSpPr>
        <xdr:cNvPr id="212" name="テキスト ボックス 211"/>
        <xdr:cNvSpPr txBox="1"/>
      </xdr:nvSpPr>
      <xdr:spPr>
        <a:xfrm>
          <a:off x="2317496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72</xdr:row>
      <xdr:rowOff>86360</xdr:rowOff>
    </xdr:from>
    <xdr:ext cx="183515" cy="263525"/>
    <xdr:sp macro="" textlink="">
      <xdr:nvSpPr>
        <xdr:cNvPr id="213" name="テキスト ボックス 212"/>
        <xdr:cNvSpPr txBox="1"/>
      </xdr:nvSpPr>
      <xdr:spPr>
        <a:xfrm>
          <a:off x="2317496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86</xdr:row>
      <xdr:rowOff>86360</xdr:rowOff>
    </xdr:from>
    <xdr:ext cx="183515" cy="263525"/>
    <xdr:sp macro="" textlink="">
      <xdr:nvSpPr>
        <xdr:cNvPr id="214" name="テキスト ボックス 213"/>
        <xdr:cNvSpPr txBox="1"/>
      </xdr:nvSpPr>
      <xdr:spPr>
        <a:xfrm>
          <a:off x="2317496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100</xdr:row>
      <xdr:rowOff>86360</xdr:rowOff>
    </xdr:from>
    <xdr:ext cx="183515" cy="263525"/>
    <xdr:sp macro="" textlink="">
      <xdr:nvSpPr>
        <xdr:cNvPr id="215" name="テキスト ボックス 214"/>
        <xdr:cNvSpPr txBox="1"/>
      </xdr:nvSpPr>
      <xdr:spPr>
        <a:xfrm>
          <a:off x="2317496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107</xdr:row>
      <xdr:rowOff>0</xdr:rowOff>
    </xdr:from>
    <xdr:ext cx="183515" cy="607695"/>
    <xdr:sp macro="" textlink="">
      <xdr:nvSpPr>
        <xdr:cNvPr id="216" name="テキスト ボックス 215"/>
        <xdr:cNvSpPr txBox="1"/>
      </xdr:nvSpPr>
      <xdr:spPr>
        <a:xfrm>
          <a:off x="2317496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107</xdr:row>
      <xdr:rowOff>0</xdr:rowOff>
    </xdr:from>
    <xdr:ext cx="183515" cy="607695"/>
    <xdr:sp macro="" textlink="">
      <xdr:nvSpPr>
        <xdr:cNvPr id="217" name="テキスト ボックス 216"/>
        <xdr:cNvSpPr txBox="1"/>
      </xdr:nvSpPr>
      <xdr:spPr>
        <a:xfrm>
          <a:off x="2317496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107</xdr:row>
      <xdr:rowOff>0</xdr:rowOff>
    </xdr:from>
    <xdr:ext cx="183515" cy="607695"/>
    <xdr:sp macro="" textlink="">
      <xdr:nvSpPr>
        <xdr:cNvPr id="218" name="テキスト ボックス 217"/>
        <xdr:cNvSpPr txBox="1"/>
      </xdr:nvSpPr>
      <xdr:spPr>
        <a:xfrm>
          <a:off x="2317496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107</xdr:row>
      <xdr:rowOff>0</xdr:rowOff>
    </xdr:from>
    <xdr:ext cx="183515" cy="607695"/>
    <xdr:sp macro="" textlink="">
      <xdr:nvSpPr>
        <xdr:cNvPr id="219" name="テキスト ボックス 218"/>
        <xdr:cNvSpPr txBox="1"/>
      </xdr:nvSpPr>
      <xdr:spPr>
        <a:xfrm>
          <a:off x="2317496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107</xdr:row>
      <xdr:rowOff>0</xdr:rowOff>
    </xdr:from>
    <xdr:ext cx="183515" cy="607695"/>
    <xdr:sp macro="" textlink="">
      <xdr:nvSpPr>
        <xdr:cNvPr id="220" name="テキスト ボックス 219"/>
        <xdr:cNvSpPr txBox="1"/>
      </xdr:nvSpPr>
      <xdr:spPr>
        <a:xfrm>
          <a:off x="2317496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44</xdr:row>
      <xdr:rowOff>86360</xdr:rowOff>
    </xdr:from>
    <xdr:ext cx="183515" cy="263525"/>
    <xdr:sp macro="" textlink="">
      <xdr:nvSpPr>
        <xdr:cNvPr id="221" name="テキスト ボックス 220"/>
        <xdr:cNvSpPr txBox="1"/>
      </xdr:nvSpPr>
      <xdr:spPr>
        <a:xfrm>
          <a:off x="2317496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44</xdr:row>
      <xdr:rowOff>86360</xdr:rowOff>
    </xdr:from>
    <xdr:ext cx="183515" cy="263525"/>
    <xdr:sp macro="" textlink="">
      <xdr:nvSpPr>
        <xdr:cNvPr id="222" name="テキスト ボックス 221"/>
        <xdr:cNvSpPr txBox="1"/>
      </xdr:nvSpPr>
      <xdr:spPr>
        <a:xfrm>
          <a:off x="2317496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58</xdr:row>
      <xdr:rowOff>86360</xdr:rowOff>
    </xdr:from>
    <xdr:ext cx="183515" cy="263525"/>
    <xdr:sp macro="" textlink="">
      <xdr:nvSpPr>
        <xdr:cNvPr id="223" name="テキスト ボックス 222"/>
        <xdr:cNvSpPr txBox="1"/>
      </xdr:nvSpPr>
      <xdr:spPr>
        <a:xfrm>
          <a:off x="2317496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72</xdr:row>
      <xdr:rowOff>86360</xdr:rowOff>
    </xdr:from>
    <xdr:ext cx="183515" cy="263525"/>
    <xdr:sp macro="" textlink="">
      <xdr:nvSpPr>
        <xdr:cNvPr id="224" name="テキスト ボックス 223"/>
        <xdr:cNvSpPr txBox="1"/>
      </xdr:nvSpPr>
      <xdr:spPr>
        <a:xfrm>
          <a:off x="2317496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86</xdr:row>
      <xdr:rowOff>86360</xdr:rowOff>
    </xdr:from>
    <xdr:ext cx="183515" cy="263525"/>
    <xdr:sp macro="" textlink="">
      <xdr:nvSpPr>
        <xdr:cNvPr id="225" name="テキスト ボックス 224"/>
        <xdr:cNvSpPr txBox="1"/>
      </xdr:nvSpPr>
      <xdr:spPr>
        <a:xfrm>
          <a:off x="2317496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100</xdr:row>
      <xdr:rowOff>86360</xdr:rowOff>
    </xdr:from>
    <xdr:ext cx="183515" cy="263525"/>
    <xdr:sp macro="" textlink="">
      <xdr:nvSpPr>
        <xdr:cNvPr id="226" name="テキスト ボックス 225"/>
        <xdr:cNvSpPr txBox="1"/>
      </xdr:nvSpPr>
      <xdr:spPr>
        <a:xfrm>
          <a:off x="2317496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114</xdr:row>
      <xdr:rowOff>86360</xdr:rowOff>
    </xdr:from>
    <xdr:ext cx="183515" cy="263525"/>
    <xdr:sp macro="" textlink="">
      <xdr:nvSpPr>
        <xdr:cNvPr id="227" name="テキスト ボックス 226"/>
        <xdr:cNvSpPr txBox="1"/>
      </xdr:nvSpPr>
      <xdr:spPr>
        <a:xfrm>
          <a:off x="2317496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54</xdr:col>
      <xdr:colOff>86360</xdr:colOff>
      <xdr:row>114</xdr:row>
      <xdr:rowOff>86360</xdr:rowOff>
    </xdr:from>
    <xdr:ext cx="183515" cy="263525"/>
    <xdr:sp macro="" textlink="">
      <xdr:nvSpPr>
        <xdr:cNvPr id="228" name="テキスト ボックス 227"/>
        <xdr:cNvSpPr txBox="1"/>
      </xdr:nvSpPr>
      <xdr:spPr>
        <a:xfrm>
          <a:off x="2317496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37</xdr:row>
      <xdr:rowOff>0</xdr:rowOff>
    </xdr:from>
    <xdr:ext cx="184150" cy="607695"/>
    <xdr:sp macro="" textlink="">
      <xdr:nvSpPr>
        <xdr:cNvPr id="229" name="テキスト ボックス 228"/>
        <xdr:cNvSpPr txBox="1"/>
      </xdr:nvSpPr>
      <xdr:spPr>
        <a:xfrm>
          <a:off x="24564975" y="5095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51</xdr:row>
      <xdr:rowOff>0</xdr:rowOff>
    </xdr:from>
    <xdr:ext cx="184150" cy="607695"/>
    <xdr:sp macro="" textlink="">
      <xdr:nvSpPr>
        <xdr:cNvPr id="230" name="テキスト ボックス 229"/>
        <xdr:cNvSpPr txBox="1"/>
      </xdr:nvSpPr>
      <xdr:spPr>
        <a:xfrm>
          <a:off x="24564975" y="6810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65</xdr:row>
      <xdr:rowOff>0</xdr:rowOff>
    </xdr:from>
    <xdr:ext cx="184150" cy="607695"/>
    <xdr:sp macro="" textlink="">
      <xdr:nvSpPr>
        <xdr:cNvPr id="231" name="テキスト ボックス 230"/>
        <xdr:cNvSpPr txBox="1"/>
      </xdr:nvSpPr>
      <xdr:spPr>
        <a:xfrm>
          <a:off x="24564975" y="8524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79</xdr:row>
      <xdr:rowOff>0</xdr:rowOff>
    </xdr:from>
    <xdr:ext cx="184150" cy="607695"/>
    <xdr:sp macro="" textlink="">
      <xdr:nvSpPr>
        <xdr:cNvPr id="232" name="テキスト ボックス 231"/>
        <xdr:cNvSpPr txBox="1"/>
      </xdr:nvSpPr>
      <xdr:spPr>
        <a:xfrm>
          <a:off x="24564975" y="10239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93</xdr:row>
      <xdr:rowOff>0</xdr:rowOff>
    </xdr:from>
    <xdr:ext cx="184150" cy="607695"/>
    <xdr:sp macro="" textlink="">
      <xdr:nvSpPr>
        <xdr:cNvPr id="233" name="テキスト ボックス 232"/>
        <xdr:cNvSpPr txBox="1"/>
      </xdr:nvSpPr>
      <xdr:spPr>
        <a:xfrm>
          <a:off x="24564975" y="11953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4" name="テキスト ボックス 233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5" name="テキスト ボックス 234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6" name="テキスト ボックス 235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7" name="テキスト ボックス 236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8" name="テキスト ボックス 237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107</xdr:row>
      <xdr:rowOff>0</xdr:rowOff>
    </xdr:from>
    <xdr:ext cx="184150" cy="607695"/>
    <xdr:sp macro="" textlink="">
      <xdr:nvSpPr>
        <xdr:cNvPr id="239" name="テキスト ボックス 238"/>
        <xdr:cNvSpPr txBox="1"/>
      </xdr:nvSpPr>
      <xdr:spPr>
        <a:xfrm>
          <a:off x="2456497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0" name="テキスト ボックス 239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1" name="テキスト ボックス 240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2" name="テキスト ボックス 241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3" name="テキスト ボックス 242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4" name="テキスト ボックス 243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71</xdr:col>
      <xdr:colOff>0</xdr:colOff>
      <xdr:row>9</xdr:row>
      <xdr:rowOff>0</xdr:rowOff>
    </xdr:from>
    <xdr:ext cx="184150" cy="607695"/>
    <xdr:sp macro="" textlink="">
      <xdr:nvSpPr>
        <xdr:cNvPr id="245" name="テキスト ボックス 244"/>
        <xdr:cNvSpPr txBox="1"/>
      </xdr:nvSpPr>
      <xdr:spPr>
        <a:xfrm>
          <a:off x="3021330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46" name="テキスト ボックス 245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47" name="テキスト ボックス 246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48" name="テキスト ボックス 247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49" name="テキスト ボックス 248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50" name="テキスト ボックス 249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59</xdr:col>
      <xdr:colOff>0</xdr:colOff>
      <xdr:row>9</xdr:row>
      <xdr:rowOff>0</xdr:rowOff>
    </xdr:from>
    <xdr:ext cx="184150" cy="607695"/>
    <xdr:sp macro="" textlink="">
      <xdr:nvSpPr>
        <xdr:cNvPr id="251" name="テキスト ボックス 250"/>
        <xdr:cNvSpPr txBox="1"/>
      </xdr:nvSpPr>
      <xdr:spPr>
        <a:xfrm>
          <a:off x="2456497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30</xdr:row>
      <xdr:rowOff>86360</xdr:rowOff>
    </xdr:from>
    <xdr:ext cx="183515" cy="263525"/>
    <xdr:sp macro="" textlink="">
      <xdr:nvSpPr>
        <xdr:cNvPr id="252" name="テキスト ボックス 251"/>
        <xdr:cNvSpPr txBox="1"/>
      </xdr:nvSpPr>
      <xdr:spPr>
        <a:xfrm>
          <a:off x="34014410" y="4324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253" name="テキスト ボックス 252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58</xdr:row>
      <xdr:rowOff>86360</xdr:rowOff>
    </xdr:from>
    <xdr:ext cx="183515" cy="263525"/>
    <xdr:sp macro="" textlink="">
      <xdr:nvSpPr>
        <xdr:cNvPr id="254" name="テキスト ボックス 253"/>
        <xdr:cNvSpPr txBox="1"/>
      </xdr:nvSpPr>
      <xdr:spPr>
        <a:xfrm>
          <a:off x="340144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72</xdr:row>
      <xdr:rowOff>86360</xdr:rowOff>
    </xdr:from>
    <xdr:ext cx="183515" cy="263525"/>
    <xdr:sp macro="" textlink="">
      <xdr:nvSpPr>
        <xdr:cNvPr id="255" name="テキスト ボックス 254"/>
        <xdr:cNvSpPr txBox="1"/>
      </xdr:nvSpPr>
      <xdr:spPr>
        <a:xfrm>
          <a:off x="340144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86</xdr:row>
      <xdr:rowOff>86360</xdr:rowOff>
    </xdr:from>
    <xdr:ext cx="183515" cy="263525"/>
    <xdr:sp macro="" textlink="">
      <xdr:nvSpPr>
        <xdr:cNvPr id="256" name="テキスト ボックス 255"/>
        <xdr:cNvSpPr txBox="1"/>
      </xdr:nvSpPr>
      <xdr:spPr>
        <a:xfrm>
          <a:off x="340144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100</xdr:row>
      <xdr:rowOff>86360</xdr:rowOff>
    </xdr:from>
    <xdr:ext cx="183515" cy="263525"/>
    <xdr:sp macro="" textlink="">
      <xdr:nvSpPr>
        <xdr:cNvPr id="257" name="テキスト ボックス 256"/>
        <xdr:cNvSpPr txBox="1"/>
      </xdr:nvSpPr>
      <xdr:spPr>
        <a:xfrm>
          <a:off x="340144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258" name="テキスト ボックス 257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259" name="テキスト ボックス 258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260" name="テキスト ボックス 259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261" name="テキスト ボックス 260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262" name="テキスト ボックス 261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263" name="テキスト ボックス 262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264" name="テキスト ボックス 263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58</xdr:row>
      <xdr:rowOff>86360</xdr:rowOff>
    </xdr:from>
    <xdr:ext cx="183515" cy="263525"/>
    <xdr:sp macro="" textlink="">
      <xdr:nvSpPr>
        <xdr:cNvPr id="265" name="テキスト ボックス 264"/>
        <xdr:cNvSpPr txBox="1"/>
      </xdr:nvSpPr>
      <xdr:spPr>
        <a:xfrm>
          <a:off x="340144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72</xdr:row>
      <xdr:rowOff>86360</xdr:rowOff>
    </xdr:from>
    <xdr:ext cx="183515" cy="263525"/>
    <xdr:sp macro="" textlink="">
      <xdr:nvSpPr>
        <xdr:cNvPr id="266" name="テキスト ボックス 265"/>
        <xdr:cNvSpPr txBox="1"/>
      </xdr:nvSpPr>
      <xdr:spPr>
        <a:xfrm>
          <a:off x="340144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86</xdr:row>
      <xdr:rowOff>86360</xdr:rowOff>
    </xdr:from>
    <xdr:ext cx="183515" cy="263525"/>
    <xdr:sp macro="" textlink="">
      <xdr:nvSpPr>
        <xdr:cNvPr id="267" name="テキスト ボックス 266"/>
        <xdr:cNvSpPr txBox="1"/>
      </xdr:nvSpPr>
      <xdr:spPr>
        <a:xfrm>
          <a:off x="340144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100</xdr:row>
      <xdr:rowOff>86360</xdr:rowOff>
    </xdr:from>
    <xdr:ext cx="183515" cy="263525"/>
    <xdr:sp macro="" textlink="">
      <xdr:nvSpPr>
        <xdr:cNvPr id="268" name="テキスト ボックス 267"/>
        <xdr:cNvSpPr txBox="1"/>
      </xdr:nvSpPr>
      <xdr:spPr>
        <a:xfrm>
          <a:off x="340144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114</xdr:row>
      <xdr:rowOff>86360</xdr:rowOff>
    </xdr:from>
    <xdr:ext cx="183515" cy="263525"/>
    <xdr:sp macro="" textlink="">
      <xdr:nvSpPr>
        <xdr:cNvPr id="269" name="テキスト ボックス 268"/>
        <xdr:cNvSpPr txBox="1"/>
      </xdr:nvSpPr>
      <xdr:spPr>
        <a:xfrm>
          <a:off x="340144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114</xdr:row>
      <xdr:rowOff>86360</xdr:rowOff>
    </xdr:from>
    <xdr:ext cx="183515" cy="263525"/>
    <xdr:sp macro="" textlink="">
      <xdr:nvSpPr>
        <xdr:cNvPr id="270" name="テキスト ボックス 269"/>
        <xdr:cNvSpPr txBox="1"/>
      </xdr:nvSpPr>
      <xdr:spPr>
        <a:xfrm>
          <a:off x="340144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37</xdr:row>
      <xdr:rowOff>0</xdr:rowOff>
    </xdr:from>
    <xdr:ext cx="184150" cy="607695"/>
    <xdr:sp macro="" textlink="">
      <xdr:nvSpPr>
        <xdr:cNvPr id="271" name="テキスト ボックス 270"/>
        <xdr:cNvSpPr txBox="1"/>
      </xdr:nvSpPr>
      <xdr:spPr>
        <a:xfrm>
          <a:off x="35404425" y="5095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51</xdr:row>
      <xdr:rowOff>0</xdr:rowOff>
    </xdr:from>
    <xdr:ext cx="184150" cy="607695"/>
    <xdr:sp macro="" textlink="">
      <xdr:nvSpPr>
        <xdr:cNvPr id="272" name="テキスト ボックス 271"/>
        <xdr:cNvSpPr txBox="1"/>
      </xdr:nvSpPr>
      <xdr:spPr>
        <a:xfrm>
          <a:off x="35404425" y="6810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65</xdr:row>
      <xdr:rowOff>0</xdr:rowOff>
    </xdr:from>
    <xdr:ext cx="184150" cy="607695"/>
    <xdr:sp macro="" textlink="">
      <xdr:nvSpPr>
        <xdr:cNvPr id="273" name="テキスト ボックス 272"/>
        <xdr:cNvSpPr txBox="1"/>
      </xdr:nvSpPr>
      <xdr:spPr>
        <a:xfrm>
          <a:off x="35404425" y="8524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79</xdr:row>
      <xdr:rowOff>0</xdr:rowOff>
    </xdr:from>
    <xdr:ext cx="184150" cy="607695"/>
    <xdr:sp macro="" textlink="">
      <xdr:nvSpPr>
        <xdr:cNvPr id="274" name="テキスト ボックス 273"/>
        <xdr:cNvSpPr txBox="1"/>
      </xdr:nvSpPr>
      <xdr:spPr>
        <a:xfrm>
          <a:off x="35404425" y="10239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93</xdr:row>
      <xdr:rowOff>0</xdr:rowOff>
    </xdr:from>
    <xdr:ext cx="184150" cy="607695"/>
    <xdr:sp macro="" textlink="">
      <xdr:nvSpPr>
        <xdr:cNvPr id="275" name="テキスト ボックス 274"/>
        <xdr:cNvSpPr txBox="1"/>
      </xdr:nvSpPr>
      <xdr:spPr>
        <a:xfrm>
          <a:off x="35404425" y="11953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76" name="テキスト ボックス 275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77" name="テキスト ボックス 276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78" name="テキスト ボックス 277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79" name="テキスト ボックス 278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80" name="テキスト ボックス 279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281" name="テキスト ボックス 280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2" name="テキスト ボックス 281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3" name="テキスト ボックス 282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4" name="テキスト ボックス 283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5" name="テキスト ボックス 284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6" name="テキスト ボックス 285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287" name="テキスト ボックス 286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88" name="テキスト ボックス 287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89" name="テキスト ボックス 288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90" name="テキスト ボックス 289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91" name="テキスト ボックス 290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92" name="テキスト ボックス 291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293" name="テキスト ボックス 292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16</xdr:row>
      <xdr:rowOff>86360</xdr:rowOff>
    </xdr:from>
    <xdr:ext cx="183515" cy="263525"/>
    <xdr:sp macro="" textlink="">
      <xdr:nvSpPr>
        <xdr:cNvPr id="294" name="テキスト ボックス 293"/>
        <xdr:cNvSpPr txBox="1"/>
      </xdr:nvSpPr>
      <xdr:spPr>
        <a:xfrm>
          <a:off x="34014410" y="2610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30</xdr:row>
      <xdr:rowOff>86360</xdr:rowOff>
    </xdr:from>
    <xdr:ext cx="183515" cy="263525"/>
    <xdr:sp macro="" textlink="">
      <xdr:nvSpPr>
        <xdr:cNvPr id="295" name="テキスト ボックス 294"/>
        <xdr:cNvSpPr txBox="1"/>
      </xdr:nvSpPr>
      <xdr:spPr>
        <a:xfrm>
          <a:off x="34014410" y="4324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296" name="テキスト ボックス 295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58</xdr:row>
      <xdr:rowOff>86360</xdr:rowOff>
    </xdr:from>
    <xdr:ext cx="183515" cy="263525"/>
    <xdr:sp macro="" textlink="">
      <xdr:nvSpPr>
        <xdr:cNvPr id="297" name="テキスト ボックス 296"/>
        <xdr:cNvSpPr txBox="1"/>
      </xdr:nvSpPr>
      <xdr:spPr>
        <a:xfrm>
          <a:off x="340144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72</xdr:row>
      <xdr:rowOff>86360</xdr:rowOff>
    </xdr:from>
    <xdr:ext cx="183515" cy="263525"/>
    <xdr:sp macro="" textlink="">
      <xdr:nvSpPr>
        <xdr:cNvPr id="298" name="テキスト ボックス 297"/>
        <xdr:cNvSpPr txBox="1"/>
      </xdr:nvSpPr>
      <xdr:spPr>
        <a:xfrm>
          <a:off x="340144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86</xdr:row>
      <xdr:rowOff>86360</xdr:rowOff>
    </xdr:from>
    <xdr:ext cx="183515" cy="263525"/>
    <xdr:sp macro="" textlink="">
      <xdr:nvSpPr>
        <xdr:cNvPr id="299" name="テキスト ボックス 298"/>
        <xdr:cNvSpPr txBox="1"/>
      </xdr:nvSpPr>
      <xdr:spPr>
        <a:xfrm>
          <a:off x="340144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100</xdr:row>
      <xdr:rowOff>86360</xdr:rowOff>
    </xdr:from>
    <xdr:ext cx="183515" cy="263525"/>
    <xdr:sp macro="" textlink="">
      <xdr:nvSpPr>
        <xdr:cNvPr id="300" name="テキスト ボックス 299"/>
        <xdr:cNvSpPr txBox="1"/>
      </xdr:nvSpPr>
      <xdr:spPr>
        <a:xfrm>
          <a:off x="340144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301" name="テキスト ボックス 300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302" name="テキスト ボックス 301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303" name="テキスト ボックス 302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304" name="テキスト ボックス 303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107</xdr:row>
      <xdr:rowOff>0</xdr:rowOff>
    </xdr:from>
    <xdr:ext cx="183515" cy="607695"/>
    <xdr:sp macro="" textlink="">
      <xdr:nvSpPr>
        <xdr:cNvPr id="305" name="テキスト ボックス 304"/>
        <xdr:cNvSpPr txBox="1"/>
      </xdr:nvSpPr>
      <xdr:spPr>
        <a:xfrm>
          <a:off x="34014410" y="13668375"/>
          <a:ext cx="183515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306" name="テキスト ボックス 305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44</xdr:row>
      <xdr:rowOff>86360</xdr:rowOff>
    </xdr:from>
    <xdr:ext cx="183515" cy="263525"/>
    <xdr:sp macro="" textlink="">
      <xdr:nvSpPr>
        <xdr:cNvPr id="307" name="テキスト ボックス 306"/>
        <xdr:cNvSpPr txBox="1"/>
      </xdr:nvSpPr>
      <xdr:spPr>
        <a:xfrm>
          <a:off x="34014410" y="6039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58</xdr:row>
      <xdr:rowOff>86360</xdr:rowOff>
    </xdr:from>
    <xdr:ext cx="183515" cy="263525"/>
    <xdr:sp macro="" textlink="">
      <xdr:nvSpPr>
        <xdr:cNvPr id="308" name="テキスト ボックス 307"/>
        <xdr:cNvSpPr txBox="1"/>
      </xdr:nvSpPr>
      <xdr:spPr>
        <a:xfrm>
          <a:off x="34014410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72</xdr:row>
      <xdr:rowOff>86360</xdr:rowOff>
    </xdr:from>
    <xdr:ext cx="183515" cy="263525"/>
    <xdr:sp macro="" textlink="">
      <xdr:nvSpPr>
        <xdr:cNvPr id="309" name="テキスト ボックス 308"/>
        <xdr:cNvSpPr txBox="1"/>
      </xdr:nvSpPr>
      <xdr:spPr>
        <a:xfrm>
          <a:off x="34014410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86</xdr:row>
      <xdr:rowOff>86360</xdr:rowOff>
    </xdr:from>
    <xdr:ext cx="183515" cy="263525"/>
    <xdr:sp macro="" textlink="">
      <xdr:nvSpPr>
        <xdr:cNvPr id="310" name="テキスト ボックス 309"/>
        <xdr:cNvSpPr txBox="1"/>
      </xdr:nvSpPr>
      <xdr:spPr>
        <a:xfrm>
          <a:off x="34014410" y="11182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100</xdr:row>
      <xdr:rowOff>86360</xdr:rowOff>
    </xdr:from>
    <xdr:ext cx="183515" cy="263525"/>
    <xdr:sp macro="" textlink="">
      <xdr:nvSpPr>
        <xdr:cNvPr id="311" name="テキスト ボックス 310"/>
        <xdr:cNvSpPr txBox="1"/>
      </xdr:nvSpPr>
      <xdr:spPr>
        <a:xfrm>
          <a:off x="34014410" y="12897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114</xdr:row>
      <xdr:rowOff>86360</xdr:rowOff>
    </xdr:from>
    <xdr:ext cx="183515" cy="263525"/>
    <xdr:sp macro="" textlink="">
      <xdr:nvSpPr>
        <xdr:cNvPr id="312" name="テキスト ボックス 311"/>
        <xdr:cNvSpPr txBox="1"/>
      </xdr:nvSpPr>
      <xdr:spPr>
        <a:xfrm>
          <a:off x="340144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79</xdr:col>
      <xdr:colOff>86360</xdr:colOff>
      <xdr:row>114</xdr:row>
      <xdr:rowOff>86360</xdr:rowOff>
    </xdr:from>
    <xdr:ext cx="183515" cy="263525"/>
    <xdr:sp macro="" textlink="">
      <xdr:nvSpPr>
        <xdr:cNvPr id="313" name="テキスト ボックス 312"/>
        <xdr:cNvSpPr txBox="1"/>
      </xdr:nvSpPr>
      <xdr:spPr>
        <a:xfrm>
          <a:off x="34014410" y="14611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37</xdr:row>
      <xdr:rowOff>0</xdr:rowOff>
    </xdr:from>
    <xdr:ext cx="184150" cy="607695"/>
    <xdr:sp macro="" textlink="">
      <xdr:nvSpPr>
        <xdr:cNvPr id="314" name="テキスト ボックス 313"/>
        <xdr:cNvSpPr txBox="1"/>
      </xdr:nvSpPr>
      <xdr:spPr>
        <a:xfrm>
          <a:off x="35404425" y="5095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51</xdr:row>
      <xdr:rowOff>0</xdr:rowOff>
    </xdr:from>
    <xdr:ext cx="184150" cy="607695"/>
    <xdr:sp macro="" textlink="">
      <xdr:nvSpPr>
        <xdr:cNvPr id="315" name="テキスト ボックス 314"/>
        <xdr:cNvSpPr txBox="1"/>
      </xdr:nvSpPr>
      <xdr:spPr>
        <a:xfrm>
          <a:off x="35404425" y="6810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65</xdr:row>
      <xdr:rowOff>0</xdr:rowOff>
    </xdr:from>
    <xdr:ext cx="184150" cy="607695"/>
    <xdr:sp macro="" textlink="">
      <xdr:nvSpPr>
        <xdr:cNvPr id="316" name="テキスト ボックス 315"/>
        <xdr:cNvSpPr txBox="1"/>
      </xdr:nvSpPr>
      <xdr:spPr>
        <a:xfrm>
          <a:off x="35404425" y="8524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79</xdr:row>
      <xdr:rowOff>0</xdr:rowOff>
    </xdr:from>
    <xdr:ext cx="184150" cy="607695"/>
    <xdr:sp macro="" textlink="">
      <xdr:nvSpPr>
        <xdr:cNvPr id="317" name="テキスト ボックス 316"/>
        <xdr:cNvSpPr txBox="1"/>
      </xdr:nvSpPr>
      <xdr:spPr>
        <a:xfrm>
          <a:off x="35404425" y="10239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93</xdr:row>
      <xdr:rowOff>0</xdr:rowOff>
    </xdr:from>
    <xdr:ext cx="184150" cy="607695"/>
    <xdr:sp macro="" textlink="">
      <xdr:nvSpPr>
        <xdr:cNvPr id="318" name="テキスト ボックス 317"/>
        <xdr:cNvSpPr txBox="1"/>
      </xdr:nvSpPr>
      <xdr:spPr>
        <a:xfrm>
          <a:off x="35404425" y="11953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19" name="テキスト ボックス 318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20" name="テキスト ボックス 319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21" name="テキスト ボックス 320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22" name="テキスト ボックス 321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23" name="テキスト ボックス 322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107</xdr:row>
      <xdr:rowOff>0</xdr:rowOff>
    </xdr:from>
    <xdr:ext cx="184150" cy="607695"/>
    <xdr:sp macro="" textlink="">
      <xdr:nvSpPr>
        <xdr:cNvPr id="324" name="テキスト ボックス 323"/>
        <xdr:cNvSpPr txBox="1"/>
      </xdr:nvSpPr>
      <xdr:spPr>
        <a:xfrm>
          <a:off x="35404425" y="136683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25" name="テキスト ボックス 324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26" name="テキスト ボックス 325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27" name="テキスト ボックス 326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28" name="テキスト ボックス 327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29" name="テキスト ボックス 328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96</xdr:col>
      <xdr:colOff>0</xdr:colOff>
      <xdr:row>9</xdr:row>
      <xdr:rowOff>0</xdr:rowOff>
    </xdr:from>
    <xdr:ext cx="184150" cy="607695"/>
    <xdr:sp macro="" textlink="">
      <xdr:nvSpPr>
        <xdr:cNvPr id="330" name="テキスト ボックス 329"/>
        <xdr:cNvSpPr txBox="1"/>
      </xdr:nvSpPr>
      <xdr:spPr>
        <a:xfrm>
          <a:off x="41052750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1" name="テキスト ボックス 330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2" name="テキスト ボックス 331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3" name="テキスト ボックス 332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4" name="テキスト ボックス 333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5" name="テキスト ボックス 334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84</xdr:col>
      <xdr:colOff>0</xdr:colOff>
      <xdr:row>9</xdr:row>
      <xdr:rowOff>0</xdr:rowOff>
    </xdr:from>
    <xdr:ext cx="184150" cy="607695"/>
    <xdr:sp macro="" textlink="">
      <xdr:nvSpPr>
        <xdr:cNvPr id="336" name="テキスト ボックス 335"/>
        <xdr:cNvSpPr txBox="1"/>
      </xdr:nvSpPr>
      <xdr:spPr>
        <a:xfrm>
          <a:off x="35404425" y="1666875"/>
          <a:ext cx="184150" cy="60769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oneCellAnchor>
    <xdr:from xmlns:xdr="http://schemas.openxmlformats.org/drawingml/2006/spreadsheetDrawing">
      <xdr:col>66</xdr:col>
      <xdr:colOff>86360</xdr:colOff>
      <xdr:row>58</xdr:row>
      <xdr:rowOff>86360</xdr:rowOff>
    </xdr:from>
    <xdr:ext cx="183515" cy="263525"/>
    <xdr:sp macro="" textlink="">
      <xdr:nvSpPr>
        <xdr:cNvPr id="337" name="テキスト ボックス 336"/>
        <xdr:cNvSpPr txBox="1"/>
      </xdr:nvSpPr>
      <xdr:spPr>
        <a:xfrm>
          <a:off x="28823285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66</xdr:col>
      <xdr:colOff>86360</xdr:colOff>
      <xdr:row>58</xdr:row>
      <xdr:rowOff>86360</xdr:rowOff>
    </xdr:from>
    <xdr:ext cx="183515" cy="263525"/>
    <xdr:sp macro="" textlink="">
      <xdr:nvSpPr>
        <xdr:cNvPr id="338" name="テキスト ボックス 337"/>
        <xdr:cNvSpPr txBox="1"/>
      </xdr:nvSpPr>
      <xdr:spPr>
        <a:xfrm>
          <a:off x="28823285" y="77539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66</xdr:col>
      <xdr:colOff>86360</xdr:colOff>
      <xdr:row>72</xdr:row>
      <xdr:rowOff>86360</xdr:rowOff>
    </xdr:from>
    <xdr:ext cx="183515" cy="263525"/>
    <xdr:sp macro="" textlink="">
      <xdr:nvSpPr>
        <xdr:cNvPr id="339" name="テキスト ボックス 338"/>
        <xdr:cNvSpPr txBox="1"/>
      </xdr:nvSpPr>
      <xdr:spPr>
        <a:xfrm>
          <a:off x="28823285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 xmlns:xdr="http://schemas.openxmlformats.org/drawingml/2006/spreadsheetDrawing">
      <xdr:col>66</xdr:col>
      <xdr:colOff>86360</xdr:colOff>
      <xdr:row>72</xdr:row>
      <xdr:rowOff>86360</xdr:rowOff>
    </xdr:from>
    <xdr:ext cx="183515" cy="263525"/>
    <xdr:sp macro="" textlink="">
      <xdr:nvSpPr>
        <xdr:cNvPr id="340" name="テキスト ボックス 339"/>
        <xdr:cNvSpPr txBox="1"/>
      </xdr:nvSpPr>
      <xdr:spPr>
        <a:xfrm>
          <a:off x="28823285" y="946848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 xmlns:xdr="http://schemas.openxmlformats.org/drawingml/2006/spreadsheetDrawing">
      <xdr:col>0</xdr:col>
      <xdr:colOff>264160</xdr:colOff>
      <xdr:row>0</xdr:row>
      <xdr:rowOff>41910</xdr:rowOff>
    </xdr:from>
    <xdr:ext cx="10688955" cy="424815"/>
    <xdr:sp macro="" textlink="">
      <xdr:nvSpPr>
        <xdr:cNvPr id="2" name="テキスト ボックス 1"/>
        <xdr:cNvSpPr txBox="1"/>
      </xdr:nvSpPr>
      <xdr:spPr>
        <a:xfrm>
          <a:off x="264160" y="41910"/>
          <a:ext cx="10688955" cy="42481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2000" b="1">
              <a:solidFill>
                <a:srgbClr val="FF0000"/>
              </a:solidFill>
            </a:rPr>
            <a:t>水色</a:t>
          </a:r>
          <a:r>
            <a:rPr kumimoji="1" lang="en-US" altLang="ja-JP" sz="2000" b="1">
              <a:solidFill>
                <a:srgbClr val="FF0000"/>
              </a:solidFill>
            </a:rPr>
            <a:t>(</a:t>
          </a:r>
          <a:r>
            <a:rPr kumimoji="1" lang="ja-JP" altLang="en-US" sz="2000" b="1">
              <a:solidFill>
                <a:srgbClr val="FF0000"/>
              </a:solidFill>
            </a:rPr>
            <a:t>一部桃色含む）着色セルについて入力してください。</a:t>
          </a:r>
          <a:r>
            <a:rPr kumimoji="1" lang="en-US" altLang="ja-JP" sz="1400" b="1">
              <a:solidFill>
                <a:srgbClr val="FF0000"/>
              </a:solidFill>
            </a:rPr>
            <a:t>※</a:t>
          </a:r>
          <a:r>
            <a:rPr kumimoji="1" lang="ja-JP" altLang="en-US" sz="1400" b="1">
              <a:solidFill>
                <a:srgbClr val="FF0000"/>
              </a:solidFill>
            </a:rPr>
            <a:t>自動計算の箇所についてはシート保護をしてあります。</a:t>
          </a:r>
        </a:p>
      </xdr:txBody>
    </xdr:sp>
    <xdr:clientData/>
  </xdr:oneCellAnchor>
  <xdr:oneCellAnchor>
    <xdr:from xmlns:xdr="http://schemas.openxmlformats.org/drawingml/2006/spreadsheetDrawing">
      <xdr:col>50</xdr:col>
      <xdr:colOff>86360</xdr:colOff>
      <xdr:row>16</xdr:row>
      <xdr:rowOff>86360</xdr:rowOff>
    </xdr:from>
    <xdr:ext cx="184785" cy="263525"/>
    <xdr:sp macro="" textlink="">
      <xdr:nvSpPr>
        <xdr:cNvPr id="26" name="テキスト ボックス 25"/>
        <xdr:cNvSpPr txBox="1"/>
      </xdr:nvSpPr>
      <xdr:spPr>
        <a:xfrm>
          <a:off x="21689060" y="2610485"/>
          <a:ext cx="18478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 xmlns:xdr="http://schemas.openxmlformats.org/drawingml/2006/spreadsheetDrawing">
      <xdr:col>51</xdr:col>
      <xdr:colOff>288925</xdr:colOff>
      <xdr:row>41</xdr:row>
      <xdr:rowOff>115570</xdr:rowOff>
    </xdr:from>
    <xdr:to xmlns:xdr="http://schemas.openxmlformats.org/drawingml/2006/spreadsheetDrawing">
      <xdr:col>51</xdr:col>
      <xdr:colOff>346075</xdr:colOff>
      <xdr:row>42</xdr:row>
      <xdr:rowOff>0</xdr:rowOff>
    </xdr:to>
    <xdr:sp macro="" textlink="">
      <xdr:nvSpPr>
        <xdr:cNvPr id="28" name="テキスト ボックス 27"/>
        <xdr:cNvSpPr txBox="1"/>
      </xdr:nvSpPr>
      <xdr:spPr>
        <a:xfrm>
          <a:off x="22577425" y="5554345"/>
          <a:ext cx="57150" cy="558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37</xdr:col>
      <xdr:colOff>412115</xdr:colOff>
      <xdr:row>0</xdr:row>
      <xdr:rowOff>0</xdr:rowOff>
    </xdr:from>
    <xdr:to xmlns:xdr="http://schemas.openxmlformats.org/drawingml/2006/spreadsheetDrawing">
      <xdr:col>46</xdr:col>
      <xdr:colOff>244475</xdr:colOff>
      <xdr:row>53</xdr:row>
      <xdr:rowOff>0</xdr:rowOff>
    </xdr:to>
    <xdr:sp macro="" textlink="">
      <xdr:nvSpPr>
        <xdr:cNvPr id="3" name="テキスト ボックス 2"/>
        <xdr:cNvSpPr txBox="1"/>
      </xdr:nvSpPr>
      <xdr:spPr>
        <a:xfrm>
          <a:off x="13099415" y="0"/>
          <a:ext cx="6004560" cy="6981825"/>
        </a:xfrm>
        <a:prstGeom prst="rect">
          <a:avLst/>
        </a:prstGeom>
        <a:solidFill>
          <a:srgbClr val="FFFF99"/>
        </a:solidFill>
        <a:ln w="19050" cmpd="sng">
          <a:solidFill>
            <a:srgbClr val="FF0000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600"/>
            <a:t>【</a:t>
          </a:r>
          <a:r>
            <a:rPr kumimoji="1" lang="ja-JP" altLang="en-US" sz="1600"/>
            <a:t>作成時の留意点</a:t>
          </a:r>
          <a:r>
            <a:rPr kumimoji="1" lang="en-US" altLang="ja-JP" sz="1600"/>
            <a:t>】</a:t>
          </a:r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・月単位の週休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日の達成条件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⇒全ての月毎に現場閉所率が２８．５％（８日／２８日）の水準をい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う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が，暦上の土曜日・日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曜日の閉所では２８．５％に満たない月は，その月の土曜日，日曜日の合計日数以上の閉所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　 を行っている場合に４週８休を達成しているものとみなす。（自動計算）</a:t>
          </a:r>
          <a:endParaRPr lang="ja-JP" altLang="ja-JP">
            <a:effectLst/>
          </a:endParaRPr>
        </a:p>
        <a:p>
          <a:endParaRPr kumimoji="1" lang="en-US" altLang="ja-JP" sz="1100"/>
        </a:p>
        <a:p>
          <a:r>
            <a:rPr kumimoji="1" lang="ja-JP" altLang="en-US" sz="1100"/>
            <a:t>・</a:t>
          </a:r>
          <a:r>
            <a:rPr kumimoji="1" lang="ja-JP" altLang="en-US" sz="1100" b="1"/>
            <a:t>工事着手日，工事完成届出日</a:t>
          </a:r>
          <a:r>
            <a:rPr kumimoji="1" lang="ja-JP" altLang="en-US" sz="1100"/>
            <a:t>を入力するとカレンダーが自動作成されます。</a:t>
          </a:r>
          <a:endParaRPr kumimoji="1" lang="en-US" altLang="ja-JP" sz="1100"/>
        </a:p>
        <a:p>
          <a:r>
            <a:rPr kumimoji="1" lang="ja-JP" altLang="en-US" sz="1100"/>
            <a:t>　⇒</a:t>
          </a:r>
          <a:r>
            <a:rPr kumimoji="1" lang="ja-JP" altLang="en-US" sz="1100" b="1">
              <a:solidFill>
                <a:srgbClr val="FF0000"/>
              </a:solidFill>
            </a:rPr>
            <a:t>「行事」「休暇等」「計画」「実績」セルについて入力してください。</a:t>
          </a:r>
          <a:endParaRPr kumimoji="1" lang="en-US" altLang="ja-JP" sz="1100" b="1">
            <a:solidFill>
              <a:srgbClr val="FF0000"/>
            </a:solidFill>
          </a:endParaRPr>
        </a:p>
        <a:p>
          <a:endParaRPr kumimoji="1" lang="en-US" altLang="ja-JP" sz="1100"/>
        </a:p>
        <a:p>
          <a:r>
            <a:rPr kumimoji="1" lang="ja-JP" altLang="en-US" sz="1100"/>
            <a:t>・「休暇等」：プルダウンリストから中止，夏休，冬休を選択し入力。</a:t>
          </a:r>
          <a:endParaRPr kumimoji="1" lang="en-US" altLang="ja-JP" sz="1100"/>
        </a:p>
        <a:p>
          <a:r>
            <a:rPr kumimoji="1" lang="ja-JP" altLang="en-US" sz="1100"/>
            <a:t>　</a:t>
          </a:r>
          <a:r>
            <a:rPr kumimoji="1" lang="en-US" altLang="ja-JP" sz="1100" b="1">
              <a:solidFill>
                <a:srgbClr val="FF0000"/>
              </a:solidFill>
            </a:rPr>
            <a:t>※</a:t>
          </a:r>
          <a:r>
            <a:rPr kumimoji="1" lang="ja-JP" altLang="en-US" sz="1100" b="1">
              <a:solidFill>
                <a:srgbClr val="FF0000"/>
              </a:solidFill>
            </a:rPr>
            <a:t>休暇等に入力した場合，対象期間から除外されますので「計画」，「実績」は入力しない。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　 　入力規則を設定してありますが，データ貼り付けを行うと入力されるため注意。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/>
            <a:t>　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</xdr:txBody>
    </xdr:sp>
    <xdr:clientData/>
  </xdr:twoCellAnchor>
  <xdr:twoCellAnchor>
    <xdr:from xmlns:xdr="http://schemas.openxmlformats.org/drawingml/2006/spreadsheetDrawing">
      <xdr:col>37</xdr:col>
      <xdr:colOff>535940</xdr:colOff>
      <xdr:row>17</xdr:row>
      <xdr:rowOff>160655</xdr:rowOff>
    </xdr:from>
    <xdr:to xmlns:xdr="http://schemas.openxmlformats.org/drawingml/2006/spreadsheetDrawing">
      <xdr:col>45</xdr:col>
      <xdr:colOff>679450</xdr:colOff>
      <xdr:row>47</xdr:row>
      <xdr:rowOff>106680</xdr:rowOff>
    </xdr:to>
    <xdr:pic macro=""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/>
        <a:srcRect l="49919" t="5342" r="27803" b="41821"/>
        <a:stretch>
          <a:fillRect/>
        </a:stretch>
      </xdr:blipFill>
      <xdr:spPr>
        <a:xfrm>
          <a:off x="13223240" y="2856230"/>
          <a:ext cx="5629910" cy="3717925"/>
        </a:xfrm>
        <a:prstGeom prst="rect">
          <a:avLst/>
        </a:prstGeom>
      </xdr:spPr>
    </xdr:pic>
    <xdr:clientData/>
  </xdr:twoCellAnchor>
  <xdr:twoCellAnchor>
    <xdr:from xmlns:xdr="http://schemas.openxmlformats.org/drawingml/2006/spreadsheetDrawing">
      <xdr:col>43</xdr:col>
      <xdr:colOff>359410</xdr:colOff>
      <xdr:row>16</xdr:row>
      <xdr:rowOff>104775</xdr:rowOff>
    </xdr:from>
    <xdr:to xmlns:xdr="http://schemas.openxmlformats.org/drawingml/2006/spreadsheetDrawing">
      <xdr:col>44</xdr:col>
      <xdr:colOff>649605</xdr:colOff>
      <xdr:row>43</xdr:row>
      <xdr:rowOff>104775</xdr:rowOff>
    </xdr:to>
    <xdr:cxnSp macro="">
      <xdr:nvCxnSpPr>
        <xdr:cNvPr id="5" name="直線矢印コネクタ 4"/>
        <xdr:cNvCxnSpPr>
          <a:endCxn id="21" idx="0"/>
        </xdr:cNvCxnSpPr>
      </xdr:nvCxnSpPr>
      <xdr:spPr>
        <a:xfrm>
          <a:off x="17161510" y="2628900"/>
          <a:ext cx="975995" cy="325755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 xmlns:xdr="http://schemas.openxmlformats.org/drawingml/2006/spreadsheetDrawing">
      <xdr:col>43</xdr:col>
      <xdr:colOff>295910</xdr:colOff>
      <xdr:row>52</xdr:row>
      <xdr:rowOff>21590</xdr:rowOff>
    </xdr:from>
    <xdr:ext cx="183515" cy="263525"/>
    <xdr:sp macro="" textlink="">
      <xdr:nvSpPr>
        <xdr:cNvPr id="17" name="テキスト ボックス 16"/>
        <xdr:cNvSpPr txBox="1"/>
      </xdr:nvSpPr>
      <xdr:spPr>
        <a:xfrm>
          <a:off x="17098010" y="6831965"/>
          <a:ext cx="183515" cy="263525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en-US" altLang="ja-JP" sz="1100"/>
        </a:p>
      </xdr:txBody>
    </xdr:sp>
    <xdr:clientData/>
  </xdr:oneCellAnchor>
  <xdr:twoCellAnchor>
    <xdr:from xmlns:xdr="http://schemas.openxmlformats.org/drawingml/2006/spreadsheetDrawing">
      <xdr:col>44</xdr:col>
      <xdr:colOff>501650</xdr:colOff>
      <xdr:row>43</xdr:row>
      <xdr:rowOff>104775</xdr:rowOff>
    </xdr:from>
    <xdr:to xmlns:xdr="http://schemas.openxmlformats.org/drawingml/2006/spreadsheetDrawing">
      <xdr:col>45</xdr:col>
      <xdr:colOff>112395</xdr:colOff>
      <xdr:row>44</xdr:row>
      <xdr:rowOff>159385</xdr:rowOff>
    </xdr:to>
    <xdr:sp macro="" textlink="">
      <xdr:nvSpPr>
        <xdr:cNvPr id="21" name="テキスト ボックス 20"/>
        <xdr:cNvSpPr txBox="1"/>
      </xdr:nvSpPr>
      <xdr:spPr>
        <a:xfrm>
          <a:off x="17989550" y="5886450"/>
          <a:ext cx="296545" cy="2260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44</xdr:col>
      <xdr:colOff>497205</xdr:colOff>
      <xdr:row>44</xdr:row>
      <xdr:rowOff>35560</xdr:rowOff>
    </xdr:from>
    <xdr:to xmlns:xdr="http://schemas.openxmlformats.org/drawingml/2006/spreadsheetDrawing">
      <xdr:col>45</xdr:col>
      <xdr:colOff>107315</xdr:colOff>
      <xdr:row>45</xdr:row>
      <xdr:rowOff>85090</xdr:rowOff>
    </xdr:to>
    <xdr:sp macro="" textlink="">
      <xdr:nvSpPr>
        <xdr:cNvPr id="29" name="テキスト ボックス 28"/>
        <xdr:cNvSpPr txBox="1"/>
      </xdr:nvSpPr>
      <xdr:spPr>
        <a:xfrm>
          <a:off x="17985105" y="5988685"/>
          <a:ext cx="295910" cy="22098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 b="1">
              <a:solidFill>
                <a:srgbClr val="FF0000"/>
              </a:solidFill>
            </a:rPr>
            <a:t>×</a:t>
          </a:r>
          <a:endParaRPr kumimoji="1" lang="ja-JP" altLang="en-US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4:CU121"/>
  <sheetViews>
    <sheetView tabSelected="1" view="pageBreakPreview" zoomScale="80" zoomScaleNormal="55" zoomScaleSheetLayoutView="80" workbookViewId="0">
      <selection activeCell="BY5" sqref="BY5"/>
    </sheetView>
  </sheetViews>
  <sheetFormatPr defaultColWidth="9" defaultRowHeight="13.5"/>
  <cols>
    <col min="1" max="1" width="3.625" style="1" customWidth="1"/>
    <col min="2" max="2" width="7.125" style="2" bestFit="1" customWidth="1"/>
    <col min="3" max="9" width="3.875" style="2" customWidth="1"/>
    <col min="10" max="10" width="13.375" style="2" customWidth="1"/>
    <col min="11" max="11" width="6.625" style="2" customWidth="1"/>
    <col min="12" max="12" width="6.625" style="2" hidden="1" customWidth="1" outlineLevel="1"/>
    <col min="13" max="13" width="13.375" style="2" customWidth="1" collapsed="1"/>
    <col min="14" max="14" width="7" style="2" customWidth="1"/>
    <col min="15" max="21" width="3.875" style="2" customWidth="1"/>
    <col min="22" max="22" width="13.375" style="2" customWidth="1"/>
    <col min="23" max="23" width="6.625" style="2" customWidth="1"/>
    <col min="24" max="24" width="6.625" style="2" hidden="1" customWidth="1" outlineLevel="1"/>
    <col min="25" max="25" width="3.625" style="1" customWidth="1" collapsed="1"/>
    <col min="26" max="26" width="3.625" style="1" customWidth="1"/>
    <col min="27" max="27" width="7.125" style="2" bestFit="1" customWidth="1"/>
    <col min="28" max="34" width="3.875" style="2" customWidth="1"/>
    <col min="35" max="35" width="13.375" style="2" customWidth="1"/>
    <col min="36" max="36" width="6.625" style="2" customWidth="1"/>
    <col min="37" max="37" width="6.625" style="2" hidden="1" customWidth="1" outlineLevel="1"/>
    <col min="38" max="38" width="13.375" style="2" customWidth="1" collapsed="1"/>
    <col min="39" max="39" width="7" style="2" customWidth="1"/>
    <col min="40" max="46" width="3.875" style="2" customWidth="1"/>
    <col min="47" max="47" width="13.375" style="2" customWidth="1"/>
    <col min="48" max="48" width="6.625" style="2" customWidth="1"/>
    <col min="49" max="49" width="6.625" style="2" hidden="1" customWidth="1" outlineLevel="1"/>
    <col min="50" max="50" width="3.625" style="1" customWidth="1" collapsed="1"/>
    <col min="51" max="51" width="3.625" style="1" customWidth="1"/>
    <col min="52" max="52" width="7.125" style="2" bestFit="1" customWidth="1"/>
    <col min="53" max="59" width="3.875" style="2" customWidth="1"/>
    <col min="60" max="60" width="13.375" style="2" customWidth="1"/>
    <col min="61" max="61" width="6.625" style="2" customWidth="1"/>
    <col min="62" max="62" width="6.625" style="2" hidden="1" customWidth="1" outlineLevel="1"/>
    <col min="63" max="63" width="13.375" style="2" customWidth="1" collapsed="1"/>
    <col min="64" max="64" width="7" style="2" customWidth="1"/>
    <col min="65" max="71" width="3.875" style="2" customWidth="1"/>
    <col min="72" max="72" width="13.375" style="2" customWidth="1"/>
    <col min="73" max="73" width="6.625" style="2" customWidth="1"/>
    <col min="74" max="74" width="6.625" style="2" hidden="1" customWidth="1" outlineLevel="1"/>
    <col min="75" max="75" width="3.625" style="1" customWidth="1" collapsed="1"/>
    <col min="76" max="76" width="3.625" style="1" customWidth="1"/>
    <col min="77" max="77" width="7.125" style="2" bestFit="1" customWidth="1"/>
    <col min="78" max="84" width="3.875" style="2" customWidth="1"/>
    <col min="85" max="85" width="13.375" style="2" customWidth="1"/>
    <col min="86" max="86" width="6.625" style="2" customWidth="1"/>
    <col min="87" max="87" width="6.625" style="2" hidden="1" customWidth="1" outlineLevel="1"/>
    <col min="88" max="88" width="13.375" style="2" customWidth="1" collapsed="1"/>
    <col min="89" max="89" width="7" style="2" customWidth="1"/>
    <col min="90" max="96" width="3.875" style="2" customWidth="1"/>
    <col min="97" max="97" width="13.375" style="2" customWidth="1"/>
    <col min="98" max="98" width="6.625" style="2" customWidth="1"/>
    <col min="99" max="99" width="6.625" style="2" hidden="1" customWidth="1" outlineLevel="1"/>
    <col min="100" max="100" width="3.625" style="1" customWidth="1" collapsed="1"/>
    <col min="101" max="16384" width="9" style="1"/>
  </cols>
  <sheetData>
    <row r="4" spans="2:99" ht="18.75">
      <c r="B4" s="5" t="s">
        <v>32</v>
      </c>
      <c r="N4" s="67"/>
      <c r="AA4" s="5" t="s">
        <v>32</v>
      </c>
      <c r="AM4" s="67"/>
      <c r="AZ4" s="5" t="s">
        <v>49</v>
      </c>
      <c r="BL4" s="67"/>
      <c r="BY4" s="5" t="s">
        <v>32</v>
      </c>
      <c r="CK4" s="67"/>
    </row>
    <row r="5" spans="2:99" ht="13.5" customHeight="1">
      <c r="R5" s="1"/>
      <c r="AQ5" s="1"/>
      <c r="BP5" s="1"/>
      <c r="CO5" s="1"/>
    </row>
    <row r="6" spans="2:99" ht="13.5" customHeight="1">
      <c r="B6" s="6" t="s">
        <v>5</v>
      </c>
      <c r="C6" s="6"/>
      <c r="D6" s="6"/>
      <c r="E6" s="6"/>
      <c r="F6" s="2" t="s">
        <v>21</v>
      </c>
      <c r="G6" s="39" t="s">
        <v>55</v>
      </c>
      <c r="H6" s="39"/>
      <c r="I6" s="39"/>
      <c r="J6" s="39"/>
      <c r="K6" s="39"/>
      <c r="L6" s="39"/>
      <c r="M6" s="39"/>
      <c r="N6" s="39"/>
      <c r="O6" s="39"/>
      <c r="P6" s="39"/>
      <c r="Q6" s="39"/>
      <c r="AA6" s="6" t="s">
        <v>5</v>
      </c>
      <c r="AB6" s="6"/>
      <c r="AC6" s="6"/>
      <c r="AD6" s="6"/>
      <c r="AE6" s="2" t="s">
        <v>21</v>
      </c>
      <c r="AF6" s="71" t="str">
        <f>G6</f>
        <v>○○工事</v>
      </c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7"/>
      <c r="AR6" s="77"/>
      <c r="AS6" s="77"/>
      <c r="AT6" s="77"/>
      <c r="AZ6" s="6" t="s">
        <v>5</v>
      </c>
      <c r="BA6" s="6"/>
      <c r="BB6" s="6"/>
      <c r="BC6" s="6"/>
      <c r="BD6" s="2" t="s">
        <v>21</v>
      </c>
      <c r="BE6" s="71" t="str">
        <f>AF6</f>
        <v>○○工事</v>
      </c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7"/>
      <c r="BQ6" s="77"/>
      <c r="BR6" s="77"/>
      <c r="BS6" s="77"/>
      <c r="BY6" s="6" t="s">
        <v>5</v>
      </c>
      <c r="BZ6" s="6"/>
      <c r="CA6" s="6"/>
      <c r="CB6" s="6"/>
      <c r="CC6" s="2" t="s">
        <v>21</v>
      </c>
      <c r="CD6" s="71" t="str">
        <f>BE6</f>
        <v>○○工事</v>
      </c>
      <c r="CE6" s="71"/>
      <c r="CF6" s="71"/>
      <c r="CG6" s="71"/>
      <c r="CH6" s="71"/>
      <c r="CI6" s="71"/>
      <c r="CJ6" s="71"/>
      <c r="CK6" s="71"/>
      <c r="CL6" s="71"/>
      <c r="CM6" s="71"/>
      <c r="CN6" s="71"/>
      <c r="CO6" s="77"/>
      <c r="CP6" s="77"/>
      <c r="CQ6" s="77"/>
      <c r="CR6" s="77"/>
    </row>
    <row r="7" spans="2:99" ht="13.5" customHeight="1">
      <c r="B7" s="6" t="s">
        <v>19</v>
      </c>
      <c r="C7" s="6"/>
      <c r="D7" s="6"/>
      <c r="E7" s="6"/>
      <c r="F7" s="2" t="s">
        <v>21</v>
      </c>
      <c r="G7" s="40">
        <v>46235</v>
      </c>
      <c r="H7" s="43"/>
      <c r="I7" s="43"/>
      <c r="J7" s="47"/>
      <c r="K7" s="53" t="str">
        <f>TEXT(WEEKDAY(+G7),"aaa")</f>
        <v>土</v>
      </c>
      <c r="L7" s="53"/>
      <c r="AA7" s="6" t="s">
        <v>19</v>
      </c>
      <c r="AB7" s="6"/>
      <c r="AC7" s="6"/>
      <c r="AD7" s="6"/>
      <c r="AE7" s="2" t="s">
        <v>21</v>
      </c>
      <c r="AF7" s="72">
        <f>G7</f>
        <v>46235</v>
      </c>
      <c r="AG7" s="74"/>
      <c r="AH7" s="74"/>
      <c r="AI7" s="75"/>
      <c r="AJ7" s="76" t="str">
        <f>K7</f>
        <v>土</v>
      </c>
      <c r="AK7" s="76"/>
      <c r="AL7" s="77"/>
      <c r="AM7" s="77"/>
      <c r="AN7" s="77"/>
      <c r="AO7" s="77"/>
      <c r="AP7" s="77"/>
      <c r="AQ7" s="77"/>
      <c r="AR7" s="77"/>
      <c r="AS7" s="77"/>
      <c r="AT7" s="77"/>
      <c r="AZ7" s="6" t="s">
        <v>19</v>
      </c>
      <c r="BA7" s="6"/>
      <c r="BB7" s="6"/>
      <c r="BC7" s="6"/>
      <c r="BD7" s="2" t="s">
        <v>21</v>
      </c>
      <c r="BE7" s="72">
        <f>AF7</f>
        <v>46235</v>
      </c>
      <c r="BF7" s="74"/>
      <c r="BG7" s="74"/>
      <c r="BH7" s="75"/>
      <c r="BI7" s="76" t="str">
        <f>AJ7</f>
        <v>土</v>
      </c>
      <c r="BJ7" s="76"/>
      <c r="BK7" s="77"/>
      <c r="BL7" s="77"/>
      <c r="BM7" s="77"/>
      <c r="BN7" s="77"/>
      <c r="BO7" s="77"/>
      <c r="BP7" s="77"/>
      <c r="BQ7" s="77"/>
      <c r="BR7" s="77"/>
      <c r="BS7" s="77"/>
      <c r="BY7" s="6" t="s">
        <v>19</v>
      </c>
      <c r="BZ7" s="6"/>
      <c r="CA7" s="6"/>
      <c r="CB7" s="6"/>
      <c r="CC7" s="2" t="s">
        <v>21</v>
      </c>
      <c r="CD7" s="72">
        <f>BE7</f>
        <v>46235</v>
      </c>
      <c r="CE7" s="74"/>
      <c r="CF7" s="74"/>
      <c r="CG7" s="75"/>
      <c r="CH7" s="76" t="str">
        <f>BI7</f>
        <v>土</v>
      </c>
      <c r="CI7" s="76"/>
      <c r="CJ7" s="77"/>
      <c r="CK7" s="77"/>
      <c r="CL7" s="77"/>
      <c r="CM7" s="77"/>
      <c r="CN7" s="77"/>
      <c r="CO7" s="77"/>
      <c r="CP7" s="77"/>
      <c r="CQ7" s="77"/>
      <c r="CR7" s="77"/>
    </row>
    <row r="8" spans="2:99" ht="13.5" customHeight="1">
      <c r="B8" s="7" t="s">
        <v>8</v>
      </c>
      <c r="C8" s="7"/>
      <c r="D8" s="7"/>
      <c r="E8" s="7"/>
      <c r="F8" s="2" t="s">
        <v>21</v>
      </c>
      <c r="G8" s="41">
        <v>46387</v>
      </c>
      <c r="H8" s="41"/>
      <c r="I8" s="41"/>
      <c r="J8" s="41"/>
      <c r="K8" s="53" t="str">
        <f>TEXT(WEEKDAY(+G8),"aaa")</f>
        <v>木</v>
      </c>
      <c r="L8" s="53"/>
      <c r="M8" s="65" t="s">
        <v>3</v>
      </c>
      <c r="N8" s="65"/>
      <c r="O8" s="65"/>
      <c r="P8" s="2" t="s">
        <v>21</v>
      </c>
      <c r="Q8" s="6">
        <f>+G8-G7+1</f>
        <v>153</v>
      </c>
      <c r="R8" s="70"/>
      <c r="S8" s="70"/>
      <c r="AA8" s="7" t="s">
        <v>8</v>
      </c>
      <c r="AB8" s="7"/>
      <c r="AC8" s="7"/>
      <c r="AD8" s="7"/>
      <c r="AE8" s="2" t="s">
        <v>21</v>
      </c>
      <c r="AF8" s="73">
        <f>G8</f>
        <v>46387</v>
      </c>
      <c r="AG8" s="73"/>
      <c r="AH8" s="73"/>
      <c r="AI8" s="73"/>
      <c r="AJ8" s="76" t="str">
        <f>K8</f>
        <v>木</v>
      </c>
      <c r="AK8" s="76"/>
      <c r="AL8" s="78" t="s">
        <v>3</v>
      </c>
      <c r="AM8" s="78"/>
      <c r="AN8" s="78"/>
      <c r="AO8" s="77" t="s">
        <v>21</v>
      </c>
      <c r="AP8" s="79">
        <f>Q8</f>
        <v>153</v>
      </c>
      <c r="AQ8" s="80"/>
      <c r="AR8" s="80"/>
      <c r="AS8" s="77"/>
      <c r="AT8" s="77"/>
      <c r="AZ8" s="7" t="s">
        <v>8</v>
      </c>
      <c r="BA8" s="7"/>
      <c r="BB8" s="7"/>
      <c r="BC8" s="7"/>
      <c r="BD8" s="2" t="s">
        <v>21</v>
      </c>
      <c r="BE8" s="73">
        <f>AF8</f>
        <v>46387</v>
      </c>
      <c r="BF8" s="73"/>
      <c r="BG8" s="73"/>
      <c r="BH8" s="73"/>
      <c r="BI8" s="76" t="str">
        <f>AJ8</f>
        <v>木</v>
      </c>
      <c r="BJ8" s="76"/>
      <c r="BK8" s="78" t="s">
        <v>3</v>
      </c>
      <c r="BL8" s="78"/>
      <c r="BM8" s="78"/>
      <c r="BN8" s="77" t="s">
        <v>21</v>
      </c>
      <c r="BO8" s="79">
        <f>AP8</f>
        <v>153</v>
      </c>
      <c r="BP8" s="80"/>
      <c r="BQ8" s="80"/>
      <c r="BR8" s="77"/>
      <c r="BS8" s="77"/>
      <c r="BY8" s="7" t="s">
        <v>8</v>
      </c>
      <c r="BZ8" s="7"/>
      <c r="CA8" s="7"/>
      <c r="CB8" s="7"/>
      <c r="CC8" s="2" t="s">
        <v>21</v>
      </c>
      <c r="CD8" s="73">
        <f>BE8</f>
        <v>46387</v>
      </c>
      <c r="CE8" s="73"/>
      <c r="CF8" s="73"/>
      <c r="CG8" s="73"/>
      <c r="CH8" s="76" t="str">
        <f>BI8</f>
        <v>木</v>
      </c>
      <c r="CI8" s="76"/>
      <c r="CJ8" s="78" t="s">
        <v>3</v>
      </c>
      <c r="CK8" s="78"/>
      <c r="CL8" s="78"/>
      <c r="CM8" s="77" t="s">
        <v>21</v>
      </c>
      <c r="CN8" s="79">
        <f>BO8</f>
        <v>153</v>
      </c>
      <c r="CO8" s="80"/>
      <c r="CP8" s="80"/>
      <c r="CQ8" s="77"/>
      <c r="CR8" s="77"/>
    </row>
    <row r="9" spans="2:99" ht="18" customHeight="1">
      <c r="B9" s="7"/>
      <c r="C9" s="7"/>
      <c r="D9" s="7"/>
      <c r="E9" s="7"/>
      <c r="G9" s="42"/>
      <c r="H9" s="42"/>
      <c r="I9" s="42"/>
      <c r="J9" s="42"/>
      <c r="K9" s="54"/>
      <c r="L9" s="54"/>
      <c r="M9" s="65"/>
      <c r="N9" s="65"/>
      <c r="O9" s="65"/>
      <c r="Q9" s="70"/>
      <c r="R9" s="70"/>
      <c r="S9" s="70"/>
      <c r="AA9" s="7"/>
      <c r="AB9" s="7"/>
      <c r="AC9" s="7"/>
      <c r="AD9" s="7"/>
      <c r="AF9" s="42"/>
      <c r="AG9" s="42"/>
      <c r="AH9" s="42"/>
      <c r="AI9" s="42"/>
      <c r="AJ9" s="54"/>
      <c r="AK9" s="54"/>
      <c r="AL9" s="65"/>
      <c r="AM9" s="65"/>
      <c r="AN9" s="65"/>
      <c r="AP9" s="70"/>
      <c r="AQ9" s="70"/>
      <c r="AR9" s="70"/>
      <c r="AZ9" s="7"/>
      <c r="BA9" s="7"/>
      <c r="BB9" s="7"/>
      <c r="BC9" s="7"/>
      <c r="BE9" s="42"/>
      <c r="BF9" s="42"/>
      <c r="BG9" s="42"/>
      <c r="BH9" s="42"/>
      <c r="BI9" s="54"/>
      <c r="BJ9" s="54"/>
      <c r="BK9" s="65"/>
      <c r="BL9" s="65"/>
      <c r="BM9" s="65"/>
      <c r="BO9" s="70"/>
      <c r="BP9" s="70"/>
      <c r="BQ9" s="70"/>
      <c r="BY9" s="7"/>
      <c r="BZ9" s="7"/>
      <c r="CA9" s="7"/>
      <c r="CB9" s="7"/>
      <c r="CD9" s="42"/>
      <c r="CE9" s="42"/>
      <c r="CF9" s="42"/>
      <c r="CG9" s="42"/>
      <c r="CH9" s="54"/>
      <c r="CI9" s="54"/>
      <c r="CJ9" s="65"/>
      <c r="CK9" s="65"/>
      <c r="CL9" s="65"/>
      <c r="CN9" s="70"/>
      <c r="CO9" s="70"/>
      <c r="CP9" s="70"/>
    </row>
    <row r="10" spans="2:99" s="3" customFormat="1" ht="13.5" hidden="1" customHeight="1" outlineLevel="1">
      <c r="B10" s="8"/>
      <c r="C10" s="3">
        <f>YEAR(G7)</f>
        <v>2026</v>
      </c>
      <c r="D10" s="3">
        <f>MONTH(G7)</f>
        <v>8</v>
      </c>
      <c r="E10" s="3">
        <f>DAY(G7)</f>
        <v>1</v>
      </c>
      <c r="F10" s="38">
        <f>G7</f>
        <v>46235</v>
      </c>
      <c r="G10" s="8"/>
      <c r="H10" s="8"/>
      <c r="J10" s="8"/>
      <c r="K10" s="8"/>
      <c r="L10" s="8"/>
      <c r="M10" s="8"/>
      <c r="N10" s="8"/>
      <c r="O10" s="3">
        <f>YEAR(I109+1)</f>
        <v>2026</v>
      </c>
      <c r="P10" s="3">
        <f>MONTH(I109+1)</f>
        <v>9</v>
      </c>
      <c r="Q10" s="37">
        <f>DAY(I109)+1</f>
        <v>21</v>
      </c>
      <c r="R10" s="38">
        <f>DATE(O10,P10,Q10)</f>
        <v>46286</v>
      </c>
      <c r="S10" s="8"/>
      <c r="T10" s="8"/>
      <c r="V10" s="8"/>
      <c r="W10" s="8"/>
      <c r="X10" s="8"/>
      <c r="AA10" s="8"/>
      <c r="AB10" s="3">
        <f>YEAR(U109+1)</f>
        <v>2026</v>
      </c>
      <c r="AC10" s="3">
        <f>MONTH(U109+1)</f>
        <v>11</v>
      </c>
      <c r="AD10" s="37">
        <f>DAY(U109)+1</f>
        <v>16</v>
      </c>
      <c r="AE10" s="38">
        <f>DATE(AB10,AC10,AD10)</f>
        <v>46342</v>
      </c>
      <c r="AF10" s="8"/>
      <c r="AG10" s="8"/>
      <c r="AI10" s="8"/>
      <c r="AJ10" s="8"/>
      <c r="AK10" s="8"/>
      <c r="AL10" s="8"/>
      <c r="AM10" s="8"/>
      <c r="AN10" s="3">
        <f>YEAR(AH109+1)</f>
        <v>2027</v>
      </c>
      <c r="AO10" s="3">
        <f>MONTH(AH109+1)</f>
        <v>1</v>
      </c>
      <c r="AP10" s="37">
        <f>DAY(AH109)+1</f>
        <v>11</v>
      </c>
      <c r="AQ10" s="38">
        <f>DATE(AN10,AO10,AP10)</f>
        <v>46398</v>
      </c>
      <c r="AR10" s="8"/>
      <c r="AS10" s="8"/>
      <c r="AU10" s="8"/>
      <c r="AV10" s="8"/>
      <c r="AW10" s="8"/>
      <c r="AZ10" s="8"/>
      <c r="BA10" s="3">
        <f>YEAR(AT109+1)</f>
        <v>2027</v>
      </c>
      <c r="BB10" s="3">
        <f>MONTH(AT109+1)</f>
        <v>3</v>
      </c>
      <c r="BC10" s="37">
        <f>DAY(AT109)+1</f>
        <v>8</v>
      </c>
      <c r="BD10" s="38">
        <f>DATE(BA10,BB10,BC10)</f>
        <v>46454</v>
      </c>
      <c r="BE10" s="8"/>
      <c r="BF10" s="8"/>
      <c r="BH10" s="8"/>
      <c r="BI10" s="8"/>
      <c r="BJ10" s="8"/>
      <c r="BK10" s="8"/>
      <c r="BL10" s="8"/>
      <c r="BM10" s="3">
        <f>YEAR(BG109+1)</f>
        <v>2027</v>
      </c>
      <c r="BN10" s="3">
        <f>MONTH(BG109+1)</f>
        <v>5</v>
      </c>
      <c r="BO10" s="37">
        <f>DAY(BG109)+1</f>
        <v>3</v>
      </c>
      <c r="BP10" s="38">
        <f>DATE(BM10,BN10,BO10)</f>
        <v>46510</v>
      </c>
      <c r="BQ10" s="8"/>
      <c r="BR10" s="8"/>
      <c r="BT10" s="8"/>
      <c r="BU10" s="8"/>
      <c r="BV10" s="8"/>
      <c r="BY10" s="8"/>
      <c r="BZ10" s="3">
        <f>YEAR(BS109+1)</f>
        <v>2027</v>
      </c>
      <c r="CA10" s="3">
        <f>MONTH(BS109+1)</f>
        <v>6</v>
      </c>
      <c r="CB10" s="37">
        <f>DAY(BS109)+1</f>
        <v>28</v>
      </c>
      <c r="CC10" s="38">
        <f>DATE(BZ10,CA10,CB10)</f>
        <v>46566</v>
      </c>
      <c r="CD10" s="8"/>
      <c r="CE10" s="8"/>
      <c r="CG10" s="8"/>
      <c r="CH10" s="8"/>
      <c r="CI10" s="8"/>
      <c r="CJ10" s="8"/>
      <c r="CK10" s="8"/>
      <c r="CL10" s="3">
        <f>YEAR(CF109+1)</f>
        <v>2027</v>
      </c>
      <c r="CM10" s="3">
        <f>MONTH(CF109+1)</f>
        <v>8</v>
      </c>
      <c r="CN10" s="37">
        <f>DAY(CF109)+1</f>
        <v>23</v>
      </c>
      <c r="CO10" s="38">
        <f>DATE(CL10,CM10,CN10)</f>
        <v>46622</v>
      </c>
      <c r="CP10" s="8"/>
      <c r="CQ10" s="8"/>
      <c r="CS10" s="8"/>
      <c r="CT10" s="8"/>
      <c r="CU10" s="8"/>
    </row>
    <row r="11" spans="2:99" s="4" customFormat="1" ht="13.5" hidden="1" customHeight="1" outlineLevel="1">
      <c r="B11" s="9"/>
      <c r="C11" s="9">
        <f t="shared" ref="C11:H11" si="0">D11-1</f>
        <v>46230</v>
      </c>
      <c r="D11" s="9">
        <f t="shared" si="0"/>
        <v>46231</v>
      </c>
      <c r="E11" s="9">
        <f t="shared" si="0"/>
        <v>46232</v>
      </c>
      <c r="F11" s="9">
        <f t="shared" si="0"/>
        <v>46233</v>
      </c>
      <c r="G11" s="9">
        <f t="shared" si="0"/>
        <v>46234</v>
      </c>
      <c r="H11" s="9">
        <f t="shared" si="0"/>
        <v>46235</v>
      </c>
      <c r="I11" s="9">
        <f>I13</f>
        <v>46236</v>
      </c>
      <c r="J11" s="9"/>
      <c r="K11" s="9"/>
      <c r="L11" s="9"/>
      <c r="M11" s="9"/>
      <c r="N11" s="9"/>
      <c r="O11" s="4">
        <f>I109+1</f>
        <v>46286</v>
      </c>
      <c r="P11" s="4">
        <f t="shared" ref="P11:U11" si="1">O11+1</f>
        <v>46287</v>
      </c>
      <c r="Q11" s="4">
        <f t="shared" si="1"/>
        <v>46288</v>
      </c>
      <c r="R11" s="4">
        <f t="shared" si="1"/>
        <v>46289</v>
      </c>
      <c r="S11" s="4">
        <f t="shared" si="1"/>
        <v>46290</v>
      </c>
      <c r="T11" s="4">
        <f t="shared" si="1"/>
        <v>46291</v>
      </c>
      <c r="U11" s="4">
        <f t="shared" si="1"/>
        <v>46292</v>
      </c>
      <c r="V11" s="9"/>
      <c r="W11" s="9"/>
      <c r="X11" s="9"/>
      <c r="AA11" s="9"/>
      <c r="AB11" s="4">
        <f>U109+1</f>
        <v>46342</v>
      </c>
      <c r="AC11" s="4">
        <f t="shared" ref="AC11:AH11" si="2">AB11+1</f>
        <v>46343</v>
      </c>
      <c r="AD11" s="4">
        <f t="shared" si="2"/>
        <v>46344</v>
      </c>
      <c r="AE11" s="4">
        <f t="shared" si="2"/>
        <v>46345</v>
      </c>
      <c r="AF11" s="4">
        <f t="shared" si="2"/>
        <v>46346</v>
      </c>
      <c r="AG11" s="4">
        <f t="shared" si="2"/>
        <v>46347</v>
      </c>
      <c r="AH11" s="4">
        <f t="shared" si="2"/>
        <v>46348</v>
      </c>
      <c r="AI11" s="9"/>
      <c r="AJ11" s="9"/>
      <c r="AK11" s="9"/>
      <c r="AL11" s="9"/>
      <c r="AM11" s="9"/>
      <c r="AN11" s="4">
        <f>AH109+1</f>
        <v>46398</v>
      </c>
      <c r="AO11" s="4">
        <f t="shared" ref="AO11:AT11" si="3">AN11+1</f>
        <v>46399</v>
      </c>
      <c r="AP11" s="4">
        <f t="shared" si="3"/>
        <v>46400</v>
      </c>
      <c r="AQ11" s="4">
        <f t="shared" si="3"/>
        <v>46401</v>
      </c>
      <c r="AR11" s="4">
        <f t="shared" si="3"/>
        <v>46402</v>
      </c>
      <c r="AS11" s="4">
        <f t="shared" si="3"/>
        <v>46403</v>
      </c>
      <c r="AT11" s="4">
        <f t="shared" si="3"/>
        <v>46404</v>
      </c>
      <c r="AU11" s="9"/>
      <c r="AV11" s="9"/>
      <c r="AW11" s="9"/>
      <c r="AZ11" s="9"/>
      <c r="BA11" s="4">
        <f>AT109+1</f>
        <v>46454</v>
      </c>
      <c r="BB11" s="4">
        <f t="shared" ref="BB11:BG11" si="4">BA11+1</f>
        <v>46455</v>
      </c>
      <c r="BC11" s="4">
        <f t="shared" si="4"/>
        <v>46456</v>
      </c>
      <c r="BD11" s="4">
        <f t="shared" si="4"/>
        <v>46457</v>
      </c>
      <c r="BE11" s="4">
        <f t="shared" si="4"/>
        <v>46458</v>
      </c>
      <c r="BF11" s="4">
        <f t="shared" si="4"/>
        <v>46459</v>
      </c>
      <c r="BG11" s="4">
        <f t="shared" si="4"/>
        <v>46460</v>
      </c>
      <c r="BH11" s="9"/>
      <c r="BI11" s="9"/>
      <c r="BJ11" s="9"/>
      <c r="BK11" s="9"/>
      <c r="BL11" s="9"/>
      <c r="BM11" s="4">
        <f>BG109+1</f>
        <v>46510</v>
      </c>
      <c r="BN11" s="4">
        <f t="shared" ref="BN11:BS11" si="5">BM11+1</f>
        <v>46511</v>
      </c>
      <c r="BO11" s="4">
        <f t="shared" si="5"/>
        <v>46512</v>
      </c>
      <c r="BP11" s="4">
        <f t="shared" si="5"/>
        <v>46513</v>
      </c>
      <c r="BQ11" s="4">
        <f t="shared" si="5"/>
        <v>46514</v>
      </c>
      <c r="BR11" s="4">
        <f t="shared" si="5"/>
        <v>46515</v>
      </c>
      <c r="BS11" s="4">
        <f t="shared" si="5"/>
        <v>46516</v>
      </c>
      <c r="BT11" s="9"/>
      <c r="BU11" s="9"/>
      <c r="BV11" s="9"/>
      <c r="BY11" s="9"/>
      <c r="BZ11" s="4">
        <f>BS109+1</f>
        <v>46566</v>
      </c>
      <c r="CA11" s="4">
        <f t="shared" ref="CA11:CF11" si="6">BZ11+1</f>
        <v>46567</v>
      </c>
      <c r="CB11" s="4">
        <f t="shared" si="6"/>
        <v>46568</v>
      </c>
      <c r="CC11" s="4">
        <f t="shared" si="6"/>
        <v>46569</v>
      </c>
      <c r="CD11" s="4">
        <f t="shared" si="6"/>
        <v>46570</v>
      </c>
      <c r="CE11" s="4">
        <f t="shared" si="6"/>
        <v>46571</v>
      </c>
      <c r="CF11" s="4">
        <f t="shared" si="6"/>
        <v>46572</v>
      </c>
      <c r="CG11" s="9"/>
      <c r="CH11" s="9"/>
      <c r="CI11" s="9"/>
      <c r="CJ11" s="9"/>
      <c r="CK11" s="9"/>
      <c r="CL11" s="4">
        <f>CF109+1</f>
        <v>46622</v>
      </c>
      <c r="CM11" s="4">
        <f t="shared" ref="CM11:CR11" si="7">CL11+1</f>
        <v>46623</v>
      </c>
      <c r="CN11" s="4">
        <f t="shared" si="7"/>
        <v>46624</v>
      </c>
      <c r="CO11" s="4">
        <f t="shared" si="7"/>
        <v>46625</v>
      </c>
      <c r="CP11" s="4">
        <f t="shared" si="7"/>
        <v>46626</v>
      </c>
      <c r="CQ11" s="4">
        <f t="shared" si="7"/>
        <v>46627</v>
      </c>
      <c r="CR11" s="4">
        <f t="shared" si="7"/>
        <v>46628</v>
      </c>
      <c r="CS11" s="9"/>
      <c r="CT11" s="9"/>
      <c r="CU11" s="9"/>
    </row>
    <row r="12" spans="2:99" ht="13.5" customHeight="1" collapsed="1">
      <c r="B12" s="10" t="s">
        <v>28</v>
      </c>
      <c r="C12" s="17">
        <f>DATE($C10,$D10,1)</f>
        <v>46235</v>
      </c>
      <c r="D12" s="31"/>
      <c r="E12" s="31"/>
      <c r="F12" s="31"/>
      <c r="G12" s="31"/>
      <c r="H12" s="31"/>
      <c r="I12" s="31"/>
      <c r="J12" s="31"/>
      <c r="K12" s="55"/>
      <c r="L12" s="63"/>
      <c r="M12" s="1"/>
      <c r="N12" s="10" t="s">
        <v>28</v>
      </c>
      <c r="O12" s="17">
        <f>DATE($O10,$P10,1)</f>
        <v>46266</v>
      </c>
      <c r="P12" s="31"/>
      <c r="Q12" s="31"/>
      <c r="R12" s="31"/>
      <c r="S12" s="31"/>
      <c r="T12" s="31"/>
      <c r="U12" s="31"/>
      <c r="V12" s="31"/>
      <c r="W12" s="55"/>
      <c r="X12" s="63"/>
      <c r="AA12" s="10" t="s">
        <v>28</v>
      </c>
      <c r="AB12" s="17">
        <f>DATE($AB10,$AC10,1)</f>
        <v>46327</v>
      </c>
      <c r="AC12" s="31"/>
      <c r="AD12" s="31"/>
      <c r="AE12" s="31"/>
      <c r="AF12" s="31"/>
      <c r="AG12" s="31"/>
      <c r="AH12" s="31"/>
      <c r="AI12" s="31"/>
      <c r="AJ12" s="55"/>
      <c r="AK12" s="63"/>
      <c r="AL12" s="1"/>
      <c r="AM12" s="10" t="s">
        <v>28</v>
      </c>
      <c r="AN12" s="17">
        <f>DATE($AN10,$AO10,1)</f>
        <v>46388</v>
      </c>
      <c r="AO12" s="31"/>
      <c r="AP12" s="31"/>
      <c r="AQ12" s="31"/>
      <c r="AR12" s="31"/>
      <c r="AS12" s="31"/>
      <c r="AT12" s="31"/>
      <c r="AU12" s="31"/>
      <c r="AV12" s="55"/>
      <c r="AW12" s="63"/>
      <c r="AZ12" s="10" t="s">
        <v>28</v>
      </c>
      <c r="BA12" s="17">
        <f>DATE(BA10,BB10,1)</f>
        <v>46447</v>
      </c>
      <c r="BB12" s="31"/>
      <c r="BC12" s="31"/>
      <c r="BD12" s="31"/>
      <c r="BE12" s="31"/>
      <c r="BF12" s="31"/>
      <c r="BG12" s="31"/>
      <c r="BH12" s="31"/>
      <c r="BI12" s="55"/>
      <c r="BJ12" s="63"/>
      <c r="BK12" s="1"/>
      <c r="BL12" s="10" t="s">
        <v>28</v>
      </c>
      <c r="BM12" s="17">
        <f>DATE(BM10,BN10,1)</f>
        <v>46508</v>
      </c>
      <c r="BN12" s="31"/>
      <c r="BO12" s="31"/>
      <c r="BP12" s="31"/>
      <c r="BQ12" s="31"/>
      <c r="BR12" s="31"/>
      <c r="BS12" s="31"/>
      <c r="BT12" s="31"/>
      <c r="BU12" s="55"/>
      <c r="BV12" s="63"/>
      <c r="BY12" s="10" t="s">
        <v>28</v>
      </c>
      <c r="BZ12" s="17">
        <f>DATE(BZ10,CA10,1)</f>
        <v>46539</v>
      </c>
      <c r="CA12" s="31"/>
      <c r="CB12" s="31"/>
      <c r="CC12" s="31"/>
      <c r="CD12" s="31"/>
      <c r="CE12" s="31"/>
      <c r="CF12" s="31"/>
      <c r="CG12" s="31"/>
      <c r="CH12" s="55"/>
      <c r="CI12" s="63"/>
      <c r="CJ12" s="1"/>
      <c r="CK12" s="10" t="s">
        <v>28</v>
      </c>
      <c r="CL12" s="17">
        <f>DATE(CL10,CM10,1)</f>
        <v>46600</v>
      </c>
      <c r="CM12" s="31"/>
      <c r="CN12" s="31"/>
      <c r="CO12" s="31"/>
      <c r="CP12" s="31"/>
      <c r="CQ12" s="31"/>
      <c r="CR12" s="31"/>
      <c r="CS12" s="31"/>
      <c r="CT12" s="55"/>
      <c r="CU12" s="63"/>
    </row>
    <row r="13" spans="2:99">
      <c r="B13" s="11" t="s">
        <v>30</v>
      </c>
      <c r="C13" s="18" t="str">
        <f>IF("月"=$K7,$F10,"")</f>
        <v/>
      </c>
      <c r="D13" s="32" t="str">
        <f>IF(C13="",IF("火"=$K7,$F10,""),C13+1)</f>
        <v/>
      </c>
      <c r="E13" s="32" t="str">
        <f>IF(D13="",IF("水"=$K7,$F10,""),D13+1)</f>
        <v/>
      </c>
      <c r="F13" s="32" t="str">
        <f>IF(E13="",IF("木"=$K7,$F10,""),E13+1)</f>
        <v/>
      </c>
      <c r="G13" s="32" t="str">
        <f>IF(F13="",IF("金"=$K7,$F10,""),F13+1)</f>
        <v/>
      </c>
      <c r="H13" s="32">
        <f>IF(G13="",IF("土"=$K7,$F10,""),G13+1)</f>
        <v>46235</v>
      </c>
      <c r="I13" s="32">
        <f>IF(H13="",IF("日"=$K7,$F10,""),H13+1)</f>
        <v>46236</v>
      </c>
      <c r="J13" s="48" t="s">
        <v>57</v>
      </c>
      <c r="K13" s="56">
        <f>+COUNTIFS(C14:I14,"土",C18:I18,"")+COUNTIFS(C14:I14,"日",C18:I18,"")+COUNTIFS(祝日,C11)+COUNTIFS(祝日,D11)+COUNTIFS(祝日,E11)+COUNTIFS(祝日,F11)+COUNTIFS(祝日,G11)</f>
        <v>2</v>
      </c>
      <c r="M13" s="1"/>
      <c r="N13" s="11" t="s">
        <v>30</v>
      </c>
      <c r="O13" s="27">
        <f>IF(I109&lt;$G$8,I109+1,"")</f>
        <v>46286</v>
      </c>
      <c r="P13" s="36">
        <f t="shared" ref="P13:U13" si="8">IF(O11&lt;$G$8,O13+1,"")</f>
        <v>46287</v>
      </c>
      <c r="Q13" s="36">
        <f t="shared" si="8"/>
        <v>46288</v>
      </c>
      <c r="R13" s="36">
        <f t="shared" si="8"/>
        <v>46289</v>
      </c>
      <c r="S13" s="36">
        <f t="shared" si="8"/>
        <v>46290</v>
      </c>
      <c r="T13" s="36">
        <f t="shared" si="8"/>
        <v>46291</v>
      </c>
      <c r="U13" s="36">
        <f t="shared" si="8"/>
        <v>46292</v>
      </c>
      <c r="V13" s="48" t="s">
        <v>57</v>
      </c>
      <c r="W13" s="56">
        <f>+COUNTIFS(O14:U14,"土",O18:U18,"")+COUNTIFS(O14:U14,"日",O18:U18,"")+COUNTIFS(祝日,O11)+COUNTIFS(祝日,P11)+COUNTIFS(祝日,Q11)+COUNTIFS(祝日,R11)+COUNTIFS(祝日,S11)</f>
        <v>3</v>
      </c>
      <c r="AA13" s="11" t="s">
        <v>30</v>
      </c>
      <c r="AB13" s="27">
        <f>IF(U109&lt;$G$8,U109+1,"")</f>
        <v>46342</v>
      </c>
      <c r="AC13" s="36">
        <f t="shared" ref="AC13:AH13" si="9">IF(AB11&lt;$G$8,AB13+1,"")</f>
        <v>46343</v>
      </c>
      <c r="AD13" s="36">
        <f t="shared" si="9"/>
        <v>46344</v>
      </c>
      <c r="AE13" s="36">
        <f t="shared" si="9"/>
        <v>46345</v>
      </c>
      <c r="AF13" s="36">
        <f t="shared" si="9"/>
        <v>46346</v>
      </c>
      <c r="AG13" s="36">
        <f t="shared" si="9"/>
        <v>46347</v>
      </c>
      <c r="AH13" s="36">
        <f t="shared" si="9"/>
        <v>46348</v>
      </c>
      <c r="AI13" s="48" t="s">
        <v>57</v>
      </c>
      <c r="AJ13" s="56">
        <f>+COUNTIFS(AB14:AH14,"土",AB18:AH18,"")+COUNTIFS(AB14:AH14,"日",AB18:AH18,"")+COUNTIFS(祝日,AB11)+COUNTIFS(祝日,AC11)+COUNTIFS(祝日,AD11)+COUNTIFS(祝日,AE11)+COUNTIFS(祝日,AF11)</f>
        <v>1</v>
      </c>
      <c r="AL13" s="1"/>
      <c r="AM13" s="11" t="s">
        <v>30</v>
      </c>
      <c r="AN13" s="27" t="str">
        <f>IF(AH109&lt;$G$8,AH109+1,"")</f>
        <v/>
      </c>
      <c r="AO13" s="36" t="str">
        <f t="shared" ref="AO13:AT13" si="10">IF(AN11&lt;$G$8,AN13+1,"")</f>
        <v/>
      </c>
      <c r="AP13" s="36" t="str">
        <f t="shared" si="10"/>
        <v/>
      </c>
      <c r="AQ13" s="36" t="str">
        <f t="shared" si="10"/>
        <v/>
      </c>
      <c r="AR13" s="36" t="str">
        <f t="shared" si="10"/>
        <v/>
      </c>
      <c r="AS13" s="36" t="str">
        <f t="shared" si="10"/>
        <v/>
      </c>
      <c r="AT13" s="36" t="str">
        <f t="shared" si="10"/>
        <v/>
      </c>
      <c r="AU13" s="48" t="s">
        <v>57</v>
      </c>
      <c r="AV13" s="56">
        <f>+COUNTIFS(AN14:AT14,"土",AN18:AT18,"")+COUNTIFS(AN14:AT14,"日",AN18:AT18,"")+COUNTIFS(祝日,AN11)+COUNTIFS(祝日,AO11)+COUNTIFS(祝日,AP11)+COUNTIFS(祝日,AQ11)+COUNTIFS(祝日,AR11)</f>
        <v>1</v>
      </c>
      <c r="AZ13" s="11" t="s">
        <v>30</v>
      </c>
      <c r="BA13" s="27" t="str">
        <f>IF(AT109&lt;$G$8,AT109+1,"")</f>
        <v/>
      </c>
      <c r="BB13" s="36" t="str">
        <f t="shared" ref="BB13:BG13" si="11">IF(BA11&lt;$G$8,BA13+1,"")</f>
        <v/>
      </c>
      <c r="BC13" s="36" t="str">
        <f t="shared" si="11"/>
        <v/>
      </c>
      <c r="BD13" s="36" t="str">
        <f t="shared" si="11"/>
        <v/>
      </c>
      <c r="BE13" s="36" t="str">
        <f t="shared" si="11"/>
        <v/>
      </c>
      <c r="BF13" s="36" t="str">
        <f t="shared" si="11"/>
        <v/>
      </c>
      <c r="BG13" s="36" t="str">
        <f t="shared" si="11"/>
        <v/>
      </c>
      <c r="BH13" s="48" t="s">
        <v>57</v>
      </c>
      <c r="BI13" s="56">
        <f>+COUNTIFS(BA14:BG14,"土",BA18:BG18,"")+COUNTIFS(BA14:BG14,"日",BA18:BG18,"")+COUNTIFS(祝日,BA11)+COUNTIFS(祝日,BB11)+COUNTIFS(祝日,BC11)+COUNTIFS(祝日,BD11)+COUNTIFS(祝日,BE11)</f>
        <v>0</v>
      </c>
      <c r="BK13" s="1"/>
      <c r="BL13" s="11" t="s">
        <v>30</v>
      </c>
      <c r="BM13" s="27" t="str">
        <f>IF(BG109&lt;$G$8,BG109+1,"")</f>
        <v/>
      </c>
      <c r="BN13" s="36" t="str">
        <f t="shared" ref="BN13:BS13" si="12">IF(BM11&lt;$G$8,BM13+1,"")</f>
        <v/>
      </c>
      <c r="BO13" s="36" t="str">
        <f t="shared" si="12"/>
        <v/>
      </c>
      <c r="BP13" s="36" t="str">
        <f t="shared" si="12"/>
        <v/>
      </c>
      <c r="BQ13" s="36" t="str">
        <f t="shared" si="12"/>
        <v/>
      </c>
      <c r="BR13" s="36" t="str">
        <f t="shared" si="12"/>
        <v/>
      </c>
      <c r="BS13" s="36" t="str">
        <f t="shared" si="12"/>
        <v/>
      </c>
      <c r="BT13" s="48" t="s">
        <v>57</v>
      </c>
      <c r="BU13" s="56">
        <f>+COUNTIFS(BM14:BS14,"土",BM18:BS18,"")+COUNTIFS(BM14:BS14,"日",BM18:BS18,"")+COUNTIFS(祝日,BM11)+COUNTIFS(祝日,BN11)+COUNTIFS(祝日,BO11)+COUNTIFS(祝日,BP11)+COUNTIFS(祝日,BQ11)</f>
        <v>3</v>
      </c>
      <c r="BY13" s="11" t="s">
        <v>30</v>
      </c>
      <c r="BZ13" s="27" t="str">
        <f>IF(BS109&lt;$G$8,BS109+1,"")</f>
        <v/>
      </c>
      <c r="CA13" s="36" t="str">
        <f t="shared" ref="CA13:CF13" si="13">IF(BZ11&lt;$G$8,BZ13+1,"")</f>
        <v/>
      </c>
      <c r="CB13" s="36" t="str">
        <f t="shared" si="13"/>
        <v/>
      </c>
      <c r="CC13" s="36" t="str">
        <f t="shared" si="13"/>
        <v/>
      </c>
      <c r="CD13" s="36" t="str">
        <f t="shared" si="13"/>
        <v/>
      </c>
      <c r="CE13" s="36" t="str">
        <f t="shared" si="13"/>
        <v/>
      </c>
      <c r="CF13" s="36" t="str">
        <f t="shared" si="13"/>
        <v/>
      </c>
      <c r="CG13" s="48" t="s">
        <v>57</v>
      </c>
      <c r="CH13" s="56">
        <f>+COUNTIFS(BZ14:CF14,"土",BZ18:CF18,"")+COUNTIFS(BZ14:CF14,"日",BZ18:CF18,"")+COUNTIFS(祝日,BZ11)+COUNTIFS(祝日,CA11)+COUNTIFS(祝日,CB11)+COUNTIFS(祝日,CC11)+COUNTIFS(祝日,CD11)</f>
        <v>0</v>
      </c>
      <c r="CJ13" s="1"/>
      <c r="CK13" s="11" t="s">
        <v>30</v>
      </c>
      <c r="CL13" s="27" t="str">
        <f>IF(CF109&lt;$G$8,CF109+1,"")</f>
        <v/>
      </c>
      <c r="CM13" s="36" t="str">
        <f t="shared" ref="CM13:CR13" si="14">IF(CL11&lt;$G$8,CL13+1,"")</f>
        <v/>
      </c>
      <c r="CN13" s="36" t="str">
        <f t="shared" si="14"/>
        <v/>
      </c>
      <c r="CO13" s="36" t="str">
        <f t="shared" si="14"/>
        <v/>
      </c>
      <c r="CP13" s="36" t="str">
        <f t="shared" si="14"/>
        <v/>
      </c>
      <c r="CQ13" s="36" t="str">
        <f t="shared" si="14"/>
        <v/>
      </c>
      <c r="CR13" s="36" t="str">
        <f t="shared" si="14"/>
        <v/>
      </c>
      <c r="CS13" s="48" t="s">
        <v>57</v>
      </c>
      <c r="CT13" s="56">
        <f>+COUNTIFS(CL14:CR14,"土",CL18:CR18,"")+COUNTIFS(CL14:CR14,"日",CL18:CR18,"")+COUNTIFS(祝日,CL11)+COUNTIFS(祝日,CM11)+COUNTIFS(祝日,CN11)+COUNTIFS(祝日,CO11)+COUNTIFS(祝日,CP11)</f>
        <v>0</v>
      </c>
    </row>
    <row r="14" spans="2:99">
      <c r="B14" s="11" t="s">
        <v>11</v>
      </c>
      <c r="C14" s="19" t="str">
        <f>IF(C13="","","月")</f>
        <v/>
      </c>
      <c r="D14" s="19" t="str">
        <f>IF(D13="","","火")</f>
        <v/>
      </c>
      <c r="E14" s="19" t="str">
        <f>IF(E13="","","水")</f>
        <v/>
      </c>
      <c r="F14" s="19" t="str">
        <f>IF(F13="","","木")</f>
        <v/>
      </c>
      <c r="G14" s="19" t="str">
        <f>IF(G13="","","金")</f>
        <v/>
      </c>
      <c r="H14" s="19" t="str">
        <f>IF(H13="","","土")</f>
        <v>土</v>
      </c>
      <c r="I14" s="19" t="str">
        <f>IF(I13="","","日")</f>
        <v>日</v>
      </c>
      <c r="J14" s="48" t="s">
        <v>25</v>
      </c>
      <c r="K14" s="56">
        <f>+COUNTIF(C18:I18,"夏休")+COUNTIF(C18:I18,"冬休")+COUNTIF(C18:I18,"中止")</f>
        <v>0</v>
      </c>
      <c r="L14" s="2">
        <f>+COUNTIF(H18:I18,"夏休")+COUNTIF(H18:I18,"冬休")+COUNTIF(H18:I18,"中止")</f>
        <v>0</v>
      </c>
      <c r="M14" s="1"/>
      <c r="N14" s="11" t="s">
        <v>11</v>
      </c>
      <c r="O14" s="19" t="str">
        <f>IF(O13="","","月")</f>
        <v>月</v>
      </c>
      <c r="P14" s="19" t="str">
        <f>IF(P13="","","火")</f>
        <v>火</v>
      </c>
      <c r="Q14" s="19" t="str">
        <f>IF(Q13="","","水")</f>
        <v>水</v>
      </c>
      <c r="R14" s="19" t="str">
        <f>IF(R13="","","木")</f>
        <v>木</v>
      </c>
      <c r="S14" s="19" t="str">
        <f>IF(S13="","","金")</f>
        <v>金</v>
      </c>
      <c r="T14" s="19" t="str">
        <f>IF(T13="","","土")</f>
        <v>土</v>
      </c>
      <c r="U14" s="19" t="str">
        <f>IF(U13="","","日")</f>
        <v>日</v>
      </c>
      <c r="V14" s="48" t="s">
        <v>25</v>
      </c>
      <c r="W14" s="56">
        <f>+COUNTIF(O18:U18,"夏休")+COUNTIF(O18:U18,"冬休")+COUNTIF(O18:U18,"中止")</f>
        <v>0</v>
      </c>
      <c r="X14" s="2">
        <f>+COUNTIF(T18:U18,"夏休")+COUNTIF(T18:U18,"冬休")+COUNTIF(T18:U18,"中止")</f>
        <v>0</v>
      </c>
      <c r="AA14" s="11" t="s">
        <v>11</v>
      </c>
      <c r="AB14" s="19" t="str">
        <f>IF(AB13="","","月")</f>
        <v>月</v>
      </c>
      <c r="AC14" s="19" t="str">
        <f>IF(AC13="","","火")</f>
        <v>火</v>
      </c>
      <c r="AD14" s="19" t="str">
        <f>IF(AD13="","","水")</f>
        <v>水</v>
      </c>
      <c r="AE14" s="19" t="str">
        <f>IF(AE13="","","木")</f>
        <v>木</v>
      </c>
      <c r="AF14" s="19" t="str">
        <f>IF(AF13="","","金")</f>
        <v>金</v>
      </c>
      <c r="AG14" s="19" t="str">
        <f>IF(AG13="","","土")</f>
        <v>土</v>
      </c>
      <c r="AH14" s="19" t="str">
        <f>IF(AH13="","","日")</f>
        <v>日</v>
      </c>
      <c r="AI14" s="48" t="s">
        <v>25</v>
      </c>
      <c r="AJ14" s="56">
        <f>+COUNTIF(AB18:AH18,"夏休")+COUNTIF(AB18:AH18,"冬休")+COUNTIF(AB18:AH18,"中止")</f>
        <v>0</v>
      </c>
      <c r="AK14" s="2">
        <f>+COUNTIF(AG18:AH18,"夏休")+COUNTIF(AG18:AH18,"冬休")+COUNTIF(AG18:AH18,"中止")</f>
        <v>0</v>
      </c>
      <c r="AL14" s="1"/>
      <c r="AM14" s="11" t="s">
        <v>11</v>
      </c>
      <c r="AN14" s="19" t="str">
        <f>IF(AN13="","","月")</f>
        <v/>
      </c>
      <c r="AO14" s="19" t="str">
        <f>IF(AO13="","","火")</f>
        <v/>
      </c>
      <c r="AP14" s="19" t="str">
        <f>IF(AP13="","","水")</f>
        <v/>
      </c>
      <c r="AQ14" s="19" t="str">
        <f>IF(AQ13="","","木")</f>
        <v/>
      </c>
      <c r="AR14" s="19" t="str">
        <f>IF(AR13="","","金")</f>
        <v/>
      </c>
      <c r="AS14" s="19" t="str">
        <f>IF(AS13="","","土")</f>
        <v/>
      </c>
      <c r="AT14" s="19" t="str">
        <f>IF(AT13="","","日")</f>
        <v/>
      </c>
      <c r="AU14" s="48" t="s">
        <v>25</v>
      </c>
      <c r="AV14" s="56">
        <f>+COUNTIF(AN18:AT18,"夏休")+COUNTIF(AN18:AT18,"冬休")+COUNTIF(AN18:AT18,"中止")</f>
        <v>0</v>
      </c>
      <c r="AW14" s="2">
        <f>+COUNTIF(AS18:AT18,"夏休")+COUNTIF(AS18:AT18,"冬休")+COUNTIF(AS18:AT18,"中止")</f>
        <v>0</v>
      </c>
      <c r="AZ14" s="11" t="s">
        <v>11</v>
      </c>
      <c r="BA14" s="19" t="str">
        <f>IF(BA13="","","月")</f>
        <v/>
      </c>
      <c r="BB14" s="19" t="str">
        <f>IF(BB13="","","火")</f>
        <v/>
      </c>
      <c r="BC14" s="19" t="str">
        <f>IF(BC13="","","水")</f>
        <v/>
      </c>
      <c r="BD14" s="19" t="str">
        <f>IF(BD13="","","木")</f>
        <v/>
      </c>
      <c r="BE14" s="19" t="str">
        <f>IF(BE13="","","金")</f>
        <v/>
      </c>
      <c r="BF14" s="19" t="str">
        <f>IF(BF13="","","土")</f>
        <v/>
      </c>
      <c r="BG14" s="19" t="str">
        <f>IF(BG13="","","日")</f>
        <v/>
      </c>
      <c r="BH14" s="48" t="s">
        <v>25</v>
      </c>
      <c r="BI14" s="56">
        <f>+COUNTIF(BA18:BG18,"夏休")+COUNTIF(BA18:BG18,"冬休")+COUNTIF(BA18:BG18,"中止")</f>
        <v>0</v>
      </c>
      <c r="BJ14" s="2">
        <f>+COUNTIF(BF18:BG18,"夏休")+COUNTIF(BF18:BG18,"冬休")+COUNTIF(BF18:BG18,"中止")</f>
        <v>0</v>
      </c>
      <c r="BK14" s="1"/>
      <c r="BL14" s="11" t="s">
        <v>11</v>
      </c>
      <c r="BM14" s="19" t="str">
        <f>IF(BM13="","","月")</f>
        <v/>
      </c>
      <c r="BN14" s="19" t="str">
        <f>IF(BN13="","","火")</f>
        <v/>
      </c>
      <c r="BO14" s="19" t="str">
        <f>IF(BO13="","","水")</f>
        <v/>
      </c>
      <c r="BP14" s="19" t="str">
        <f>IF(BP13="","","木")</f>
        <v/>
      </c>
      <c r="BQ14" s="19" t="str">
        <f>IF(BQ13="","","金")</f>
        <v/>
      </c>
      <c r="BR14" s="19" t="str">
        <f>IF(BR13="","","土")</f>
        <v/>
      </c>
      <c r="BS14" s="19" t="str">
        <f>IF(BS13="","","日")</f>
        <v/>
      </c>
      <c r="BT14" s="48" t="s">
        <v>25</v>
      </c>
      <c r="BU14" s="56">
        <f>+COUNTIF(BM18:BS18,"夏休")+COUNTIF(BM18:BS18,"冬休")+COUNTIF(BM18:BS18,"中止")</f>
        <v>0</v>
      </c>
      <c r="BV14" s="2">
        <f>+COUNTIF(BR18:BS18,"夏休")+COUNTIF(BR18:BS18,"冬休")+COUNTIF(BR18:BS18,"中止")</f>
        <v>0</v>
      </c>
      <c r="BY14" s="11" t="s">
        <v>11</v>
      </c>
      <c r="BZ14" s="19" t="str">
        <f>IF(BZ13="","","月")</f>
        <v/>
      </c>
      <c r="CA14" s="19" t="str">
        <f>IF(CA13="","","火")</f>
        <v/>
      </c>
      <c r="CB14" s="19" t="str">
        <f>IF(CB13="","","水")</f>
        <v/>
      </c>
      <c r="CC14" s="19" t="str">
        <f>IF(CC13="","","木")</f>
        <v/>
      </c>
      <c r="CD14" s="19" t="str">
        <f>IF(CD13="","","金")</f>
        <v/>
      </c>
      <c r="CE14" s="19" t="str">
        <f>IF(CE13="","","土")</f>
        <v/>
      </c>
      <c r="CF14" s="19" t="str">
        <f>IF(CF13="","","日")</f>
        <v/>
      </c>
      <c r="CG14" s="48" t="s">
        <v>25</v>
      </c>
      <c r="CH14" s="56">
        <f>+COUNTIF(BZ18:CF18,"夏休")+COUNTIF(BZ18:CF18,"冬休")+COUNTIF(BZ18:CF18,"中止")</f>
        <v>0</v>
      </c>
      <c r="CI14" s="2">
        <f>+COUNTIF(CE18:CF18,"夏休")+COUNTIF(CE18:CF18,"冬休")+COUNTIF(CE18:CF18,"中止")</f>
        <v>0</v>
      </c>
      <c r="CJ14" s="1"/>
      <c r="CK14" s="11" t="s">
        <v>11</v>
      </c>
      <c r="CL14" s="19" t="str">
        <f>IF(CL13="","","月")</f>
        <v/>
      </c>
      <c r="CM14" s="19" t="str">
        <f>IF(CM13="","","火")</f>
        <v/>
      </c>
      <c r="CN14" s="19" t="str">
        <f>IF(CN13="","","水")</f>
        <v/>
      </c>
      <c r="CO14" s="19" t="str">
        <f>IF(CO13="","","木")</f>
        <v/>
      </c>
      <c r="CP14" s="19" t="str">
        <f>IF(CP13="","","金")</f>
        <v/>
      </c>
      <c r="CQ14" s="19" t="str">
        <f>IF(CQ13="","","土")</f>
        <v/>
      </c>
      <c r="CR14" s="19" t="str">
        <f>IF(CR13="","","日")</f>
        <v/>
      </c>
      <c r="CS14" s="48" t="s">
        <v>25</v>
      </c>
      <c r="CT14" s="56">
        <f>+COUNTIF(CL18:CR18,"夏休")+COUNTIF(CL18:CR18,"冬休")+COUNTIF(CL18:CR18,"中止")</f>
        <v>0</v>
      </c>
      <c r="CU14" s="2">
        <f>+COUNTIF(CQ18:CR18,"夏休")+COUNTIF(CQ18:CR18,"冬休")+COUNTIF(CQ18:CR18,"中止")</f>
        <v>0</v>
      </c>
    </row>
    <row r="15" spans="2:99" ht="13.5" customHeight="1">
      <c r="B15" s="12" t="s">
        <v>15</v>
      </c>
      <c r="C15" s="20"/>
      <c r="D15" s="33"/>
      <c r="E15" s="33"/>
      <c r="F15" s="33"/>
      <c r="G15" s="33"/>
      <c r="H15" s="33"/>
      <c r="I15" s="33"/>
      <c r="J15" s="49" t="s">
        <v>4</v>
      </c>
      <c r="K15" s="57">
        <f>COUNT(C13:I13)-K14</f>
        <v>2</v>
      </c>
      <c r="L15" s="64"/>
      <c r="M15" s="1"/>
      <c r="N15" s="12" t="s">
        <v>15</v>
      </c>
      <c r="O15" s="20"/>
      <c r="P15" s="33"/>
      <c r="Q15" s="33"/>
      <c r="R15" s="33"/>
      <c r="S15" s="33"/>
      <c r="T15" s="33"/>
      <c r="U15" s="33"/>
      <c r="V15" s="49" t="s">
        <v>4</v>
      </c>
      <c r="W15" s="57">
        <f>COUNT(O13:U13)-W14</f>
        <v>7</v>
      </c>
      <c r="X15" s="64"/>
      <c r="AA15" s="12" t="s">
        <v>15</v>
      </c>
      <c r="AB15" s="20"/>
      <c r="AC15" s="33"/>
      <c r="AD15" s="33"/>
      <c r="AE15" s="33"/>
      <c r="AF15" s="33"/>
      <c r="AG15" s="33"/>
      <c r="AH15" s="33"/>
      <c r="AI15" s="49" t="s">
        <v>4</v>
      </c>
      <c r="AJ15" s="57">
        <f>COUNT(AB13:AH13)-AJ14</f>
        <v>7</v>
      </c>
      <c r="AK15" s="64"/>
      <c r="AL15" s="1"/>
      <c r="AM15" s="12" t="s">
        <v>15</v>
      </c>
      <c r="AN15" s="20"/>
      <c r="AO15" s="33"/>
      <c r="AP15" s="33"/>
      <c r="AQ15" s="33"/>
      <c r="AR15" s="33"/>
      <c r="AS15" s="33"/>
      <c r="AT15" s="33"/>
      <c r="AU15" s="49" t="s">
        <v>4</v>
      </c>
      <c r="AV15" s="57">
        <f>COUNT(AN13:AT13)-AV14</f>
        <v>0</v>
      </c>
      <c r="AW15" s="64"/>
      <c r="AZ15" s="12" t="s">
        <v>15</v>
      </c>
      <c r="BA15" s="20"/>
      <c r="BB15" s="33"/>
      <c r="BC15" s="33"/>
      <c r="BD15" s="33"/>
      <c r="BE15" s="33"/>
      <c r="BF15" s="33"/>
      <c r="BG15" s="33"/>
      <c r="BH15" s="49" t="s">
        <v>4</v>
      </c>
      <c r="BI15" s="57">
        <f>COUNT(BA13:BG13)-BI14</f>
        <v>0</v>
      </c>
      <c r="BJ15" s="64"/>
      <c r="BK15" s="1"/>
      <c r="BL15" s="12" t="s">
        <v>15</v>
      </c>
      <c r="BM15" s="20"/>
      <c r="BN15" s="33"/>
      <c r="BO15" s="33"/>
      <c r="BP15" s="33"/>
      <c r="BQ15" s="33"/>
      <c r="BR15" s="33"/>
      <c r="BS15" s="33"/>
      <c r="BT15" s="49" t="s">
        <v>4</v>
      </c>
      <c r="BU15" s="57">
        <f>COUNT(BM13:BS13)-BU14</f>
        <v>0</v>
      </c>
      <c r="BV15" s="64"/>
      <c r="BY15" s="12" t="s">
        <v>15</v>
      </c>
      <c r="BZ15" s="20"/>
      <c r="CA15" s="33"/>
      <c r="CB15" s="33"/>
      <c r="CC15" s="33"/>
      <c r="CD15" s="33"/>
      <c r="CE15" s="33"/>
      <c r="CF15" s="33"/>
      <c r="CG15" s="49" t="s">
        <v>4</v>
      </c>
      <c r="CH15" s="57">
        <f>COUNT(BZ13:CF13)-CH14</f>
        <v>0</v>
      </c>
      <c r="CI15" s="64"/>
      <c r="CJ15" s="1"/>
      <c r="CK15" s="12" t="s">
        <v>15</v>
      </c>
      <c r="CL15" s="20"/>
      <c r="CM15" s="33"/>
      <c r="CN15" s="33"/>
      <c r="CO15" s="33"/>
      <c r="CP15" s="33"/>
      <c r="CQ15" s="33"/>
      <c r="CR15" s="33"/>
      <c r="CS15" s="49" t="s">
        <v>4</v>
      </c>
      <c r="CT15" s="57">
        <f>COUNT(CL13:CR13)-CT14</f>
        <v>0</v>
      </c>
      <c r="CU15" s="64"/>
    </row>
    <row r="16" spans="2:99" ht="13.5" customHeight="1">
      <c r="B16" s="13"/>
      <c r="C16" s="21"/>
      <c r="D16" s="34"/>
      <c r="E16" s="34"/>
      <c r="F16" s="34"/>
      <c r="G16" s="34"/>
      <c r="H16" s="34"/>
      <c r="I16" s="34"/>
      <c r="J16" s="49" t="s">
        <v>9</v>
      </c>
      <c r="K16" s="58">
        <f>+COUNTIF(C19:I19,"休")</f>
        <v>0</v>
      </c>
      <c r="M16" s="66"/>
      <c r="N16" s="13"/>
      <c r="O16" s="21"/>
      <c r="P16" s="34"/>
      <c r="Q16" s="34"/>
      <c r="R16" s="34"/>
      <c r="S16" s="34"/>
      <c r="T16" s="34"/>
      <c r="U16" s="34"/>
      <c r="V16" s="49" t="s">
        <v>9</v>
      </c>
      <c r="W16" s="58">
        <f>+COUNTIF(O19:U19,"休")</f>
        <v>0</v>
      </c>
      <c r="AA16" s="13"/>
      <c r="AB16" s="21"/>
      <c r="AC16" s="34"/>
      <c r="AD16" s="34"/>
      <c r="AE16" s="34"/>
      <c r="AF16" s="34"/>
      <c r="AG16" s="34"/>
      <c r="AH16" s="34"/>
      <c r="AI16" s="49" t="s">
        <v>9</v>
      </c>
      <c r="AJ16" s="58">
        <f>+COUNTIF(AB19:AH19,"休")</f>
        <v>0</v>
      </c>
      <c r="AL16" s="66"/>
      <c r="AM16" s="13"/>
      <c r="AN16" s="21"/>
      <c r="AO16" s="34"/>
      <c r="AP16" s="34"/>
      <c r="AQ16" s="34"/>
      <c r="AR16" s="34"/>
      <c r="AS16" s="34"/>
      <c r="AT16" s="34"/>
      <c r="AU16" s="49" t="s">
        <v>9</v>
      </c>
      <c r="AV16" s="58">
        <f>+COUNTIF(AN19:AT19,"休")</f>
        <v>0</v>
      </c>
      <c r="AZ16" s="13"/>
      <c r="BA16" s="21"/>
      <c r="BB16" s="34"/>
      <c r="BC16" s="34"/>
      <c r="BD16" s="34"/>
      <c r="BE16" s="34"/>
      <c r="BF16" s="34"/>
      <c r="BG16" s="34"/>
      <c r="BH16" s="49" t="s">
        <v>9</v>
      </c>
      <c r="BI16" s="58">
        <f>+COUNTIF(BA19:BG19,"休")</f>
        <v>0</v>
      </c>
      <c r="BK16" s="66"/>
      <c r="BL16" s="13"/>
      <c r="BM16" s="21"/>
      <c r="BN16" s="34"/>
      <c r="BO16" s="34"/>
      <c r="BP16" s="34"/>
      <c r="BQ16" s="34"/>
      <c r="BR16" s="34"/>
      <c r="BS16" s="34"/>
      <c r="BT16" s="49" t="s">
        <v>9</v>
      </c>
      <c r="BU16" s="58">
        <f>+COUNTIF(BM19:BS19,"休")</f>
        <v>0</v>
      </c>
      <c r="BY16" s="13"/>
      <c r="BZ16" s="21"/>
      <c r="CA16" s="34"/>
      <c r="CB16" s="34"/>
      <c r="CC16" s="34"/>
      <c r="CD16" s="34"/>
      <c r="CE16" s="34"/>
      <c r="CF16" s="34"/>
      <c r="CG16" s="49" t="s">
        <v>9</v>
      </c>
      <c r="CH16" s="58">
        <f>+COUNTIF(BZ19:CF19,"休")</f>
        <v>0</v>
      </c>
      <c r="CJ16" s="66"/>
      <c r="CK16" s="13"/>
      <c r="CL16" s="21"/>
      <c r="CM16" s="34"/>
      <c r="CN16" s="34"/>
      <c r="CO16" s="34"/>
      <c r="CP16" s="34"/>
      <c r="CQ16" s="34"/>
      <c r="CR16" s="34"/>
      <c r="CS16" s="49" t="s">
        <v>9</v>
      </c>
      <c r="CT16" s="58">
        <f>+COUNTIF(CL19:CR19,"休")</f>
        <v>0</v>
      </c>
    </row>
    <row r="17" spans="2:99" ht="13.5" customHeight="1">
      <c r="B17" s="14"/>
      <c r="C17" s="22"/>
      <c r="D17" s="35"/>
      <c r="E17" s="35"/>
      <c r="F17" s="35"/>
      <c r="G17" s="35"/>
      <c r="H17" s="35"/>
      <c r="I17" s="35"/>
      <c r="J17" s="49" t="s">
        <v>16</v>
      </c>
      <c r="K17" s="59">
        <f>+K16/K15</f>
        <v>0</v>
      </c>
      <c r="L17" s="62"/>
      <c r="M17" s="1"/>
      <c r="N17" s="14"/>
      <c r="O17" s="22"/>
      <c r="P17" s="35"/>
      <c r="Q17" s="35"/>
      <c r="R17" s="35"/>
      <c r="S17" s="35"/>
      <c r="T17" s="35"/>
      <c r="U17" s="35"/>
      <c r="V17" s="49" t="s">
        <v>16</v>
      </c>
      <c r="W17" s="59">
        <f>+W16/W15</f>
        <v>0</v>
      </c>
      <c r="X17" s="62"/>
      <c r="AA17" s="14"/>
      <c r="AB17" s="22"/>
      <c r="AC17" s="35"/>
      <c r="AD17" s="35"/>
      <c r="AE17" s="35"/>
      <c r="AF17" s="35"/>
      <c r="AG17" s="35"/>
      <c r="AH17" s="35"/>
      <c r="AI17" s="49" t="s">
        <v>16</v>
      </c>
      <c r="AJ17" s="59">
        <f>+AJ16/AJ15</f>
        <v>0</v>
      </c>
      <c r="AK17" s="62"/>
      <c r="AL17" s="1"/>
      <c r="AM17" s="14"/>
      <c r="AN17" s="22"/>
      <c r="AO17" s="35"/>
      <c r="AP17" s="35"/>
      <c r="AQ17" s="35"/>
      <c r="AR17" s="35"/>
      <c r="AS17" s="35"/>
      <c r="AT17" s="35"/>
      <c r="AU17" s="49" t="s">
        <v>16</v>
      </c>
      <c r="AV17" s="59" t="e">
        <f>+AV16/AV15</f>
        <v>#DIV/0!</v>
      </c>
      <c r="AW17" s="62"/>
      <c r="AZ17" s="14"/>
      <c r="BA17" s="22"/>
      <c r="BB17" s="35"/>
      <c r="BC17" s="35"/>
      <c r="BD17" s="35"/>
      <c r="BE17" s="35"/>
      <c r="BF17" s="35"/>
      <c r="BG17" s="35"/>
      <c r="BH17" s="49" t="s">
        <v>16</v>
      </c>
      <c r="BI17" s="59" t="e">
        <f>+BI16/BI15</f>
        <v>#DIV/0!</v>
      </c>
      <c r="BJ17" s="62"/>
      <c r="BK17" s="1"/>
      <c r="BL17" s="14"/>
      <c r="BM17" s="22"/>
      <c r="BN17" s="35"/>
      <c r="BO17" s="35"/>
      <c r="BP17" s="35"/>
      <c r="BQ17" s="35"/>
      <c r="BR17" s="35"/>
      <c r="BS17" s="35"/>
      <c r="BT17" s="49" t="s">
        <v>16</v>
      </c>
      <c r="BU17" s="81" t="e">
        <f>+BU16/BU15</f>
        <v>#DIV/0!</v>
      </c>
      <c r="BV17" s="62"/>
      <c r="BY17" s="14"/>
      <c r="BZ17" s="22"/>
      <c r="CA17" s="35"/>
      <c r="CB17" s="35"/>
      <c r="CC17" s="35"/>
      <c r="CD17" s="35"/>
      <c r="CE17" s="35"/>
      <c r="CF17" s="35"/>
      <c r="CG17" s="49" t="s">
        <v>16</v>
      </c>
      <c r="CH17" s="59" t="e">
        <f>+CH16/CH15</f>
        <v>#DIV/0!</v>
      </c>
      <c r="CI17" s="62"/>
      <c r="CJ17" s="1"/>
      <c r="CK17" s="14"/>
      <c r="CL17" s="22"/>
      <c r="CM17" s="35"/>
      <c r="CN17" s="35"/>
      <c r="CO17" s="35"/>
      <c r="CP17" s="35"/>
      <c r="CQ17" s="35"/>
      <c r="CR17" s="35"/>
      <c r="CS17" s="49" t="s">
        <v>16</v>
      </c>
      <c r="CT17" s="81" t="e">
        <f>+CT16/CT15</f>
        <v>#DIV/0!</v>
      </c>
      <c r="CU17" s="62"/>
    </row>
    <row r="18" spans="2:99">
      <c r="B18" s="15" t="s">
        <v>22</v>
      </c>
      <c r="C18" s="23"/>
      <c r="D18" s="23"/>
      <c r="E18" s="23"/>
      <c r="F18" s="23"/>
      <c r="G18" s="23"/>
      <c r="H18" s="23"/>
      <c r="I18" s="23"/>
      <c r="J18" s="49" t="s">
        <v>18</v>
      </c>
      <c r="K18" s="58">
        <f>+COUNTIF(C20:I20,"*休")</f>
        <v>0</v>
      </c>
      <c r="M18" s="1"/>
      <c r="N18" s="15" t="s">
        <v>22</v>
      </c>
      <c r="O18" s="23"/>
      <c r="P18" s="23"/>
      <c r="Q18" s="23"/>
      <c r="R18" s="23"/>
      <c r="S18" s="23"/>
      <c r="T18" s="23"/>
      <c r="U18" s="23" t="s">
        <v>24</v>
      </c>
      <c r="V18" s="49" t="s">
        <v>18</v>
      </c>
      <c r="W18" s="58">
        <f>+COUNTIF(O20:U20,"*休")</f>
        <v>0</v>
      </c>
      <c r="AA18" s="15" t="s">
        <v>22</v>
      </c>
      <c r="AB18" s="23"/>
      <c r="AC18" s="23" t="s">
        <v>24</v>
      </c>
      <c r="AD18" s="23"/>
      <c r="AE18" s="23"/>
      <c r="AF18" s="23"/>
      <c r="AG18" s="23"/>
      <c r="AH18" s="23" t="s">
        <v>24</v>
      </c>
      <c r="AI18" s="49" t="s">
        <v>18</v>
      </c>
      <c r="AJ18" s="58">
        <f>+COUNTIF(AB20:AH20,"*休")</f>
        <v>0</v>
      </c>
      <c r="AL18" s="1"/>
      <c r="AM18" s="15" t="s">
        <v>22</v>
      </c>
      <c r="AN18" s="23"/>
      <c r="AO18" s="23" t="s">
        <v>24</v>
      </c>
      <c r="AP18" s="23"/>
      <c r="AQ18" s="23"/>
      <c r="AR18" s="23"/>
      <c r="AS18" s="23"/>
      <c r="AT18" s="23" t="s">
        <v>24</v>
      </c>
      <c r="AU18" s="49" t="s">
        <v>18</v>
      </c>
      <c r="AV18" s="58">
        <f>+COUNTIF(AN20:AT20,"*休")</f>
        <v>0</v>
      </c>
      <c r="AZ18" s="15" t="s">
        <v>22</v>
      </c>
      <c r="BA18" s="23"/>
      <c r="BB18" s="23" t="s">
        <v>24</v>
      </c>
      <c r="BC18" s="23"/>
      <c r="BD18" s="23"/>
      <c r="BE18" s="23"/>
      <c r="BF18" s="23"/>
      <c r="BG18" s="23" t="s">
        <v>24</v>
      </c>
      <c r="BH18" s="49" t="s">
        <v>18</v>
      </c>
      <c r="BI18" s="58">
        <f>+COUNTIF(BA20:BG20,"*休")</f>
        <v>0</v>
      </c>
      <c r="BK18" s="1"/>
      <c r="BL18" s="15" t="s">
        <v>22</v>
      </c>
      <c r="BM18" s="23"/>
      <c r="BN18" s="23" t="s">
        <v>24</v>
      </c>
      <c r="BO18" s="23"/>
      <c r="BP18" s="23"/>
      <c r="BQ18" s="23"/>
      <c r="BR18" s="23"/>
      <c r="BS18" s="23" t="s">
        <v>24</v>
      </c>
      <c r="BT18" s="49" t="s">
        <v>18</v>
      </c>
      <c r="BU18" s="58">
        <f>+COUNTIF(BM20:BS20,"*休")</f>
        <v>0</v>
      </c>
      <c r="BY18" s="15" t="s">
        <v>22</v>
      </c>
      <c r="BZ18" s="23"/>
      <c r="CA18" s="23" t="s">
        <v>24</v>
      </c>
      <c r="CB18" s="23"/>
      <c r="CC18" s="23"/>
      <c r="CD18" s="23"/>
      <c r="CE18" s="23"/>
      <c r="CF18" s="23" t="s">
        <v>24</v>
      </c>
      <c r="CG18" s="49" t="s">
        <v>18</v>
      </c>
      <c r="CH18" s="58">
        <f>+COUNTIF(BZ20:CF20,"*休")</f>
        <v>0</v>
      </c>
      <c r="CJ18" s="1"/>
      <c r="CK18" s="15" t="s">
        <v>22</v>
      </c>
      <c r="CL18" s="23"/>
      <c r="CM18" s="23" t="s">
        <v>24</v>
      </c>
      <c r="CN18" s="23"/>
      <c r="CO18" s="23"/>
      <c r="CP18" s="23"/>
      <c r="CQ18" s="23"/>
      <c r="CR18" s="23" t="s">
        <v>24</v>
      </c>
      <c r="CS18" s="49" t="s">
        <v>18</v>
      </c>
      <c r="CT18" s="58">
        <f>+COUNTIF(CL20:CR20,"*休")</f>
        <v>0</v>
      </c>
    </row>
    <row r="19" spans="2:99">
      <c r="B19" s="11" t="s">
        <v>0</v>
      </c>
      <c r="C19" s="23"/>
      <c r="D19" s="23"/>
      <c r="E19" s="23"/>
      <c r="F19" s="23"/>
      <c r="G19" s="23"/>
      <c r="H19" s="23"/>
      <c r="I19" s="23"/>
      <c r="J19" s="50" t="s">
        <v>12</v>
      </c>
      <c r="K19" s="60">
        <f>+K18/K15</f>
        <v>0</v>
      </c>
      <c r="L19" s="62"/>
      <c r="M19" s="1"/>
      <c r="N19" s="11" t="s">
        <v>0</v>
      </c>
      <c r="O19" s="23"/>
      <c r="P19" s="23" t="s">
        <v>24</v>
      </c>
      <c r="Q19" s="23"/>
      <c r="R19" s="23"/>
      <c r="S19" s="23"/>
      <c r="T19" s="23"/>
      <c r="U19" s="23" t="s">
        <v>24</v>
      </c>
      <c r="V19" s="50" t="s">
        <v>12</v>
      </c>
      <c r="W19" s="60">
        <f>+W18/W15</f>
        <v>0</v>
      </c>
      <c r="X19" s="62"/>
      <c r="AA19" s="11" t="s">
        <v>0</v>
      </c>
      <c r="AB19" s="23"/>
      <c r="AC19" s="23" t="s">
        <v>24</v>
      </c>
      <c r="AD19" s="23"/>
      <c r="AE19" s="23"/>
      <c r="AF19" s="23"/>
      <c r="AG19" s="23"/>
      <c r="AH19" s="23" t="s">
        <v>24</v>
      </c>
      <c r="AI19" s="50" t="s">
        <v>12</v>
      </c>
      <c r="AJ19" s="60">
        <f>+AJ18/AJ15</f>
        <v>0</v>
      </c>
      <c r="AK19" s="62"/>
      <c r="AL19" s="1"/>
      <c r="AM19" s="11" t="s">
        <v>0</v>
      </c>
      <c r="AN19" s="23"/>
      <c r="AO19" s="23" t="s">
        <v>24</v>
      </c>
      <c r="AP19" s="23"/>
      <c r="AQ19" s="23"/>
      <c r="AR19" s="23"/>
      <c r="AS19" s="23"/>
      <c r="AT19" s="23" t="s">
        <v>24</v>
      </c>
      <c r="AU19" s="50" t="s">
        <v>12</v>
      </c>
      <c r="AV19" s="60" t="e">
        <f>+AV18/AV15</f>
        <v>#DIV/0!</v>
      </c>
      <c r="AW19" s="62"/>
      <c r="AZ19" s="11" t="s">
        <v>0</v>
      </c>
      <c r="BA19" s="23"/>
      <c r="BB19" s="23" t="s">
        <v>24</v>
      </c>
      <c r="BC19" s="23"/>
      <c r="BD19" s="23"/>
      <c r="BE19" s="23"/>
      <c r="BF19" s="23"/>
      <c r="BG19" s="23" t="s">
        <v>24</v>
      </c>
      <c r="BH19" s="50" t="s">
        <v>12</v>
      </c>
      <c r="BI19" s="60" t="e">
        <f>+BI18/BI15</f>
        <v>#DIV/0!</v>
      </c>
      <c r="BJ19" s="62"/>
      <c r="BK19" s="1"/>
      <c r="BL19" s="11" t="s">
        <v>0</v>
      </c>
      <c r="BM19" s="23"/>
      <c r="BN19" s="23" t="s">
        <v>24</v>
      </c>
      <c r="BO19" s="23"/>
      <c r="BP19" s="23"/>
      <c r="BQ19" s="23"/>
      <c r="BR19" s="23"/>
      <c r="BS19" s="23" t="s">
        <v>24</v>
      </c>
      <c r="BT19" s="50" t="s">
        <v>12</v>
      </c>
      <c r="BU19" s="60" t="e">
        <f>+BU18/BU15</f>
        <v>#DIV/0!</v>
      </c>
      <c r="BV19" s="62"/>
      <c r="BY19" s="11" t="s">
        <v>0</v>
      </c>
      <c r="BZ19" s="23"/>
      <c r="CA19" s="23" t="s">
        <v>24</v>
      </c>
      <c r="CB19" s="23"/>
      <c r="CC19" s="23"/>
      <c r="CD19" s="23"/>
      <c r="CE19" s="23"/>
      <c r="CF19" s="23" t="s">
        <v>24</v>
      </c>
      <c r="CG19" s="50" t="s">
        <v>12</v>
      </c>
      <c r="CH19" s="60" t="e">
        <f>+CH18/CH15</f>
        <v>#DIV/0!</v>
      </c>
      <c r="CI19" s="62"/>
      <c r="CJ19" s="1"/>
      <c r="CK19" s="11" t="s">
        <v>0</v>
      </c>
      <c r="CL19" s="23"/>
      <c r="CM19" s="23" t="s">
        <v>24</v>
      </c>
      <c r="CN19" s="23"/>
      <c r="CO19" s="23"/>
      <c r="CP19" s="23"/>
      <c r="CQ19" s="23"/>
      <c r="CR19" s="23" t="s">
        <v>24</v>
      </c>
      <c r="CS19" s="50" t="s">
        <v>12</v>
      </c>
      <c r="CT19" s="60" t="e">
        <f>+CT18/CT15</f>
        <v>#DIV/0!</v>
      </c>
      <c r="CU19" s="62"/>
    </row>
    <row r="20" spans="2:99">
      <c r="B20" s="16" t="s">
        <v>13</v>
      </c>
      <c r="C20" s="24"/>
      <c r="D20" s="24"/>
      <c r="E20" s="24"/>
      <c r="F20" s="24"/>
      <c r="G20" s="24"/>
      <c r="H20" s="24"/>
      <c r="I20" s="24"/>
      <c r="J20" s="51" t="s">
        <v>59</v>
      </c>
      <c r="K20" s="61" t="str">
        <f>IF(H21="","OK",_xlfn.IFS(H19=I19="休","OK",K18&gt;=2,"OK",K18&gt;=2-L14,"OK",K18&lt;2,"NG"))</f>
        <v>NG</v>
      </c>
      <c r="L20" s="62"/>
      <c r="M20" s="66"/>
      <c r="N20" s="16" t="s">
        <v>13</v>
      </c>
      <c r="O20" s="24"/>
      <c r="P20" s="24"/>
      <c r="Q20" s="24"/>
      <c r="R20" s="24"/>
      <c r="S20" s="24"/>
      <c r="T20" s="24"/>
      <c r="U20" s="24"/>
      <c r="V20" s="51" t="s">
        <v>59</v>
      </c>
      <c r="W20" s="61" t="str">
        <f>IF(T21="","OK",_xlfn.IFS(T19=U19="休","OK",W18&gt;=2,"OK",W18&gt;=2-X14,"OK",W18&lt;2,"NG"))</f>
        <v>NG</v>
      </c>
      <c r="X20" s="62"/>
      <c r="AA20" s="16" t="s">
        <v>13</v>
      </c>
      <c r="AB20" s="24"/>
      <c r="AC20" s="24"/>
      <c r="AD20" s="24"/>
      <c r="AE20" s="24"/>
      <c r="AF20" s="24"/>
      <c r="AG20" s="24"/>
      <c r="AH20" s="24"/>
      <c r="AI20" s="51" t="s">
        <v>59</v>
      </c>
      <c r="AJ20" s="61" t="str">
        <f>IF(AG21="","OK",_xlfn.IFS(AG19=AH19="休","OK",AJ18&gt;=2,"OK",AJ18&gt;=2-AK14,"OK",AJ18&lt;2,"NG"))</f>
        <v>NG</v>
      </c>
      <c r="AK20" s="62"/>
      <c r="AL20" s="66"/>
      <c r="AM20" s="16" t="s">
        <v>13</v>
      </c>
      <c r="AN20" s="24"/>
      <c r="AO20" s="24"/>
      <c r="AP20" s="24"/>
      <c r="AQ20" s="24"/>
      <c r="AR20" s="24"/>
      <c r="AS20" s="24"/>
      <c r="AT20" s="24"/>
      <c r="AU20" s="51" t="s">
        <v>59</v>
      </c>
      <c r="AV20" s="61" t="str">
        <f>IF(AS21="","OK",_xlfn.IFS(AS19=AT19="休","OK",AV18&gt;=2,"OK",AV18&gt;=2-AW14,"OK",AV18&lt;2,"NG"))</f>
        <v>OK</v>
      </c>
      <c r="AW20" s="62"/>
      <c r="AZ20" s="16" t="s">
        <v>13</v>
      </c>
      <c r="BA20" s="24"/>
      <c r="BB20" s="24"/>
      <c r="BC20" s="24"/>
      <c r="BD20" s="24"/>
      <c r="BE20" s="24"/>
      <c r="BF20" s="24"/>
      <c r="BG20" s="24"/>
      <c r="BH20" s="51" t="s">
        <v>59</v>
      </c>
      <c r="BI20" s="61" t="str">
        <f>IF(BF21="","OK",_xlfn.IFS(BF19=BG19="休","OK",BI18&gt;=2,"OK",BI18&gt;=2-BJ14,"OK",BI18&lt;2,"NG"))</f>
        <v>OK</v>
      </c>
      <c r="BJ20" s="62"/>
      <c r="BK20" s="66"/>
      <c r="BL20" s="16" t="s">
        <v>13</v>
      </c>
      <c r="BM20" s="24"/>
      <c r="BN20" s="24"/>
      <c r="BO20" s="24"/>
      <c r="BP20" s="24"/>
      <c r="BQ20" s="24"/>
      <c r="BR20" s="24"/>
      <c r="BS20" s="24"/>
      <c r="BT20" s="51" t="s">
        <v>59</v>
      </c>
      <c r="BU20" s="61" t="str">
        <f>IF(BR21="","OK",_xlfn.IFS(BR19=BS19="休","OK",BU18&gt;=2,"OK",BU18&gt;=2-BV14,"OK",BU18&lt;2,"NG"))</f>
        <v>OK</v>
      </c>
      <c r="BV20" s="62"/>
      <c r="BY20" s="16" t="s">
        <v>13</v>
      </c>
      <c r="BZ20" s="24"/>
      <c r="CA20" s="24"/>
      <c r="CB20" s="24"/>
      <c r="CC20" s="24"/>
      <c r="CD20" s="24"/>
      <c r="CE20" s="24"/>
      <c r="CF20" s="24"/>
      <c r="CG20" s="51" t="s">
        <v>59</v>
      </c>
      <c r="CH20" s="61" t="str">
        <f>IF(CE21="","OK",_xlfn.IFS(CE19=CF19="休","OK",CH18&gt;=2,"OK",CH18&gt;=2-CI14,"OK",CH18&lt;2,"NG"))</f>
        <v>OK</v>
      </c>
      <c r="CI20" s="62"/>
      <c r="CJ20" s="66"/>
      <c r="CK20" s="16" t="s">
        <v>13</v>
      </c>
      <c r="CL20" s="24"/>
      <c r="CM20" s="24"/>
      <c r="CN20" s="24"/>
      <c r="CO20" s="24"/>
      <c r="CP20" s="24"/>
      <c r="CQ20" s="24"/>
      <c r="CR20" s="24"/>
      <c r="CS20" s="51" t="s">
        <v>59</v>
      </c>
      <c r="CT20" s="61" t="str">
        <f>IF(CQ21="","OK",_xlfn.IFS(CQ19=CR19="休","OK",CT18&gt;=2,"OK",CT18&gt;=2-CU14,"OK",CT18&lt;2,"NG"))</f>
        <v>OK</v>
      </c>
      <c r="CU20" s="62"/>
    </row>
    <row r="21" spans="2:99" hidden="1" outlineLevel="1">
      <c r="C21" s="25" t="str">
        <f t="shared" ref="C21:I21" si="15">IF(C13="","",IF(C18="","通常",IF(C18="　","通常",C18)))</f>
        <v/>
      </c>
      <c r="D21" s="25" t="str">
        <f t="shared" si="15"/>
        <v/>
      </c>
      <c r="E21" s="25" t="str">
        <f t="shared" si="15"/>
        <v/>
      </c>
      <c r="F21" s="25" t="str">
        <f t="shared" si="15"/>
        <v/>
      </c>
      <c r="G21" s="25" t="str">
        <f t="shared" si="15"/>
        <v/>
      </c>
      <c r="H21" s="25" t="str">
        <f t="shared" si="15"/>
        <v>通常</v>
      </c>
      <c r="I21" s="25" t="str">
        <f t="shared" si="15"/>
        <v>通常</v>
      </c>
      <c r="J21" s="52"/>
      <c r="K21" s="62"/>
      <c r="L21" s="62"/>
      <c r="M21" s="66"/>
      <c r="O21" s="25" t="str">
        <f t="shared" ref="O21:U21" si="16">IF(O13="","",IF(O18="","通常",IF(O18="　","通常",O18)))</f>
        <v>通常</v>
      </c>
      <c r="P21" s="25" t="str">
        <f t="shared" si="16"/>
        <v>通常</v>
      </c>
      <c r="Q21" s="25" t="str">
        <f t="shared" si="16"/>
        <v>通常</v>
      </c>
      <c r="R21" s="25" t="str">
        <f t="shared" si="16"/>
        <v>通常</v>
      </c>
      <c r="S21" s="25" t="str">
        <f t="shared" si="16"/>
        <v>通常</v>
      </c>
      <c r="T21" s="25" t="str">
        <f t="shared" si="16"/>
        <v>通常</v>
      </c>
      <c r="U21" s="25" t="str">
        <f t="shared" si="16"/>
        <v>通常</v>
      </c>
      <c r="V21" s="52"/>
      <c r="W21" s="62"/>
      <c r="X21" s="62"/>
      <c r="AB21" s="25" t="str">
        <f t="shared" ref="AB21:AH21" si="17">IF(AB13="","",IF(AB18="","通常",IF(AB18="　","通常",AB18)))</f>
        <v>通常</v>
      </c>
      <c r="AC21" s="25" t="str">
        <f t="shared" si="17"/>
        <v>通常</v>
      </c>
      <c r="AD21" s="25" t="str">
        <f t="shared" si="17"/>
        <v>通常</v>
      </c>
      <c r="AE21" s="25" t="str">
        <f t="shared" si="17"/>
        <v>通常</v>
      </c>
      <c r="AF21" s="25" t="str">
        <f t="shared" si="17"/>
        <v>通常</v>
      </c>
      <c r="AG21" s="25" t="str">
        <f t="shared" si="17"/>
        <v>通常</v>
      </c>
      <c r="AH21" s="25" t="str">
        <f t="shared" si="17"/>
        <v>通常</v>
      </c>
      <c r="AI21" s="52"/>
      <c r="AJ21" s="62"/>
      <c r="AK21" s="62"/>
      <c r="AL21" s="66"/>
      <c r="AN21" s="25" t="str">
        <f t="shared" ref="AN21:AT21" si="18">IF(AN13="","",IF(AN18="","通常",IF(AN18="　","通常",AN18)))</f>
        <v/>
      </c>
      <c r="AO21" s="25" t="str">
        <f t="shared" si="18"/>
        <v/>
      </c>
      <c r="AP21" s="25" t="str">
        <f t="shared" si="18"/>
        <v/>
      </c>
      <c r="AQ21" s="25" t="str">
        <f t="shared" si="18"/>
        <v/>
      </c>
      <c r="AR21" s="25" t="str">
        <f t="shared" si="18"/>
        <v/>
      </c>
      <c r="AS21" s="25" t="str">
        <f t="shared" si="18"/>
        <v/>
      </c>
      <c r="AT21" s="25" t="str">
        <f t="shared" si="18"/>
        <v/>
      </c>
      <c r="AU21" s="52"/>
      <c r="AV21" s="62"/>
      <c r="AW21" s="62"/>
      <c r="BA21" s="25" t="str">
        <f t="shared" ref="BA21:BG21" si="19">IF(BA13="","",IF(BA18="","通常",IF(BA18="　","通常",BA18)))</f>
        <v/>
      </c>
      <c r="BB21" s="25" t="str">
        <f t="shared" si="19"/>
        <v/>
      </c>
      <c r="BC21" s="25" t="str">
        <f t="shared" si="19"/>
        <v/>
      </c>
      <c r="BD21" s="25" t="str">
        <f t="shared" si="19"/>
        <v/>
      </c>
      <c r="BE21" s="25" t="str">
        <f t="shared" si="19"/>
        <v/>
      </c>
      <c r="BF21" s="25" t="str">
        <f t="shared" si="19"/>
        <v/>
      </c>
      <c r="BG21" s="25" t="str">
        <f t="shared" si="19"/>
        <v/>
      </c>
      <c r="BH21" s="52"/>
      <c r="BI21" s="62"/>
      <c r="BJ21" s="62"/>
      <c r="BK21" s="66"/>
      <c r="BM21" s="25" t="str">
        <f t="shared" ref="BM21:BS21" si="20">IF(BM13="","",IF(BM18="","通常",IF(BM18="　","通常",BM18)))</f>
        <v/>
      </c>
      <c r="BN21" s="25" t="str">
        <f t="shared" si="20"/>
        <v/>
      </c>
      <c r="BO21" s="25" t="str">
        <f t="shared" si="20"/>
        <v/>
      </c>
      <c r="BP21" s="25" t="str">
        <f t="shared" si="20"/>
        <v/>
      </c>
      <c r="BQ21" s="25" t="str">
        <f t="shared" si="20"/>
        <v/>
      </c>
      <c r="BR21" s="25" t="str">
        <f t="shared" si="20"/>
        <v/>
      </c>
      <c r="BS21" s="25" t="str">
        <f t="shared" si="20"/>
        <v/>
      </c>
      <c r="BT21" s="52"/>
      <c r="BU21" s="62"/>
      <c r="BV21" s="62"/>
      <c r="BZ21" s="25" t="str">
        <f t="shared" ref="BZ21:CF21" si="21">IF(BZ13="","",IF(BZ18="","通常",IF(BZ18="　","通常",BZ18)))</f>
        <v/>
      </c>
      <c r="CA21" s="25" t="str">
        <f t="shared" si="21"/>
        <v/>
      </c>
      <c r="CB21" s="25" t="str">
        <f t="shared" si="21"/>
        <v/>
      </c>
      <c r="CC21" s="25" t="str">
        <f t="shared" si="21"/>
        <v/>
      </c>
      <c r="CD21" s="25" t="str">
        <f t="shared" si="21"/>
        <v/>
      </c>
      <c r="CE21" s="25" t="str">
        <f t="shared" si="21"/>
        <v/>
      </c>
      <c r="CF21" s="25" t="str">
        <f t="shared" si="21"/>
        <v/>
      </c>
      <c r="CG21" s="52"/>
      <c r="CH21" s="62"/>
      <c r="CI21" s="62"/>
      <c r="CJ21" s="66"/>
      <c r="CL21" s="25" t="str">
        <f t="shared" ref="CL21:CR21" si="22">IF(CL13="","",IF(CL18="","通常",IF(CL18="　","通常",CL18)))</f>
        <v/>
      </c>
      <c r="CM21" s="25" t="str">
        <f t="shared" si="22"/>
        <v/>
      </c>
      <c r="CN21" s="25" t="str">
        <f t="shared" si="22"/>
        <v/>
      </c>
      <c r="CO21" s="25" t="str">
        <f t="shared" si="22"/>
        <v/>
      </c>
      <c r="CP21" s="25" t="str">
        <f t="shared" si="22"/>
        <v/>
      </c>
      <c r="CQ21" s="25" t="str">
        <f t="shared" si="22"/>
        <v/>
      </c>
      <c r="CR21" s="25" t="str">
        <f t="shared" si="22"/>
        <v/>
      </c>
      <c r="CS21" s="52"/>
      <c r="CT21" s="62"/>
      <c r="CU21" s="62"/>
    </row>
    <row r="22" spans="2:99" hidden="1" outlineLevel="1">
      <c r="C22" s="25" t="str">
        <f t="shared" ref="C22:I22" si="23">IF(C13="","",IF(C18="","通常実績",IF(C18="　","通常実績",C18)))</f>
        <v/>
      </c>
      <c r="D22" s="25" t="str">
        <f t="shared" si="23"/>
        <v/>
      </c>
      <c r="E22" s="25" t="str">
        <f t="shared" si="23"/>
        <v/>
      </c>
      <c r="F22" s="25" t="str">
        <f t="shared" si="23"/>
        <v/>
      </c>
      <c r="G22" s="25" t="str">
        <f t="shared" si="23"/>
        <v/>
      </c>
      <c r="H22" s="25" t="str">
        <f t="shared" si="23"/>
        <v>通常実績</v>
      </c>
      <c r="I22" s="25" t="str">
        <f t="shared" si="23"/>
        <v>通常実績</v>
      </c>
      <c r="J22" s="52"/>
      <c r="K22" s="62"/>
      <c r="L22" s="62"/>
      <c r="M22" s="66"/>
      <c r="O22" s="25" t="str">
        <f t="shared" ref="O22:U22" si="24">IF(O13="","",IF(O18="","通常実績",IF(O18="　","通常実績",O18)))</f>
        <v>通常実績</v>
      </c>
      <c r="P22" s="25" t="str">
        <f t="shared" si="24"/>
        <v>通常実績</v>
      </c>
      <c r="Q22" s="25" t="str">
        <f t="shared" si="24"/>
        <v>通常実績</v>
      </c>
      <c r="R22" s="25" t="str">
        <f t="shared" si="24"/>
        <v>通常実績</v>
      </c>
      <c r="S22" s="25" t="str">
        <f t="shared" si="24"/>
        <v>通常実績</v>
      </c>
      <c r="T22" s="25" t="str">
        <f t="shared" si="24"/>
        <v>通常実績</v>
      </c>
      <c r="U22" s="25" t="str">
        <f t="shared" si="24"/>
        <v>通常実績</v>
      </c>
      <c r="V22" s="52"/>
      <c r="W22" s="62"/>
      <c r="X22" s="62"/>
      <c r="AB22" s="25" t="str">
        <f t="shared" ref="AB22:AH22" si="25">IF(AB13="","",IF(AB18="","通常実績",IF(AB18="　","通常実績",AB18)))</f>
        <v>通常実績</v>
      </c>
      <c r="AC22" s="25" t="str">
        <f t="shared" si="25"/>
        <v>通常実績</v>
      </c>
      <c r="AD22" s="25" t="str">
        <f t="shared" si="25"/>
        <v>通常実績</v>
      </c>
      <c r="AE22" s="25" t="str">
        <f t="shared" si="25"/>
        <v>通常実績</v>
      </c>
      <c r="AF22" s="25" t="str">
        <f t="shared" si="25"/>
        <v>通常実績</v>
      </c>
      <c r="AG22" s="25" t="str">
        <f t="shared" si="25"/>
        <v>通常実績</v>
      </c>
      <c r="AH22" s="25" t="str">
        <f t="shared" si="25"/>
        <v>通常実績</v>
      </c>
      <c r="AI22" s="52"/>
      <c r="AJ22" s="62"/>
      <c r="AK22" s="62"/>
      <c r="AL22" s="66"/>
      <c r="AN22" s="25" t="str">
        <f t="shared" ref="AN22:AT22" si="26">IF(AN13="","",IF(AN18="","通常実績",IF(AN18="　","通常実績",AN18)))</f>
        <v/>
      </c>
      <c r="AO22" s="25" t="str">
        <f t="shared" si="26"/>
        <v/>
      </c>
      <c r="AP22" s="25" t="str">
        <f t="shared" si="26"/>
        <v/>
      </c>
      <c r="AQ22" s="25" t="str">
        <f t="shared" si="26"/>
        <v/>
      </c>
      <c r="AR22" s="25" t="str">
        <f t="shared" si="26"/>
        <v/>
      </c>
      <c r="AS22" s="25" t="str">
        <f t="shared" si="26"/>
        <v/>
      </c>
      <c r="AT22" s="25" t="str">
        <f t="shared" si="26"/>
        <v/>
      </c>
      <c r="AU22" s="52"/>
      <c r="AV22" s="62"/>
      <c r="AW22" s="62"/>
      <c r="BA22" s="25" t="str">
        <f t="shared" ref="BA22:BG22" si="27">IF(BA13="","",IF(BA18="","通常実績",IF(BA18="　","通常実績",BA18)))</f>
        <v/>
      </c>
      <c r="BB22" s="25" t="str">
        <f t="shared" si="27"/>
        <v/>
      </c>
      <c r="BC22" s="25" t="str">
        <f t="shared" si="27"/>
        <v/>
      </c>
      <c r="BD22" s="25" t="str">
        <f t="shared" si="27"/>
        <v/>
      </c>
      <c r="BE22" s="25" t="str">
        <f t="shared" si="27"/>
        <v/>
      </c>
      <c r="BF22" s="25" t="str">
        <f t="shared" si="27"/>
        <v/>
      </c>
      <c r="BG22" s="25" t="str">
        <f t="shared" si="27"/>
        <v/>
      </c>
      <c r="BH22" s="52"/>
      <c r="BI22" s="62"/>
      <c r="BJ22" s="62"/>
      <c r="BK22" s="66"/>
      <c r="BM22" s="25" t="str">
        <f t="shared" ref="BM22:BS22" si="28">IF(BM13="","",IF(BM18="","通常実績",IF(BM18="　","通常実績",BM18)))</f>
        <v/>
      </c>
      <c r="BN22" s="25" t="str">
        <f t="shared" si="28"/>
        <v/>
      </c>
      <c r="BO22" s="25" t="str">
        <f t="shared" si="28"/>
        <v/>
      </c>
      <c r="BP22" s="25" t="str">
        <f t="shared" si="28"/>
        <v/>
      </c>
      <c r="BQ22" s="25" t="str">
        <f t="shared" si="28"/>
        <v/>
      </c>
      <c r="BR22" s="25" t="str">
        <f t="shared" si="28"/>
        <v/>
      </c>
      <c r="BS22" s="25" t="str">
        <f t="shared" si="28"/>
        <v/>
      </c>
      <c r="BT22" s="52"/>
      <c r="BU22" s="62"/>
      <c r="BV22" s="62"/>
      <c r="BZ22" s="25" t="str">
        <f t="shared" ref="BZ22:CF22" si="29">IF(BZ13="","",IF(BZ18="","通常実績",IF(BZ18="　","通常実績",BZ18)))</f>
        <v/>
      </c>
      <c r="CA22" s="25" t="str">
        <f t="shared" si="29"/>
        <v/>
      </c>
      <c r="CB22" s="25" t="str">
        <f t="shared" si="29"/>
        <v/>
      </c>
      <c r="CC22" s="25" t="str">
        <f t="shared" si="29"/>
        <v/>
      </c>
      <c r="CD22" s="25" t="str">
        <f t="shared" si="29"/>
        <v/>
      </c>
      <c r="CE22" s="25" t="str">
        <f t="shared" si="29"/>
        <v/>
      </c>
      <c r="CF22" s="25" t="str">
        <f t="shared" si="29"/>
        <v/>
      </c>
      <c r="CG22" s="52"/>
      <c r="CH22" s="62"/>
      <c r="CI22" s="62"/>
      <c r="CJ22" s="66"/>
      <c r="CL22" s="25" t="str">
        <f t="shared" ref="CL22:CR22" si="30">IF(CL13="","",IF(CL18="","通常実績",IF(CL18="　","通常実績",CL18)))</f>
        <v/>
      </c>
      <c r="CM22" s="25" t="str">
        <f t="shared" si="30"/>
        <v/>
      </c>
      <c r="CN22" s="25" t="str">
        <f t="shared" si="30"/>
        <v/>
      </c>
      <c r="CO22" s="25" t="str">
        <f t="shared" si="30"/>
        <v/>
      </c>
      <c r="CP22" s="25" t="str">
        <f t="shared" si="30"/>
        <v/>
      </c>
      <c r="CQ22" s="25" t="str">
        <f t="shared" si="30"/>
        <v/>
      </c>
      <c r="CR22" s="25" t="str">
        <f t="shared" si="30"/>
        <v/>
      </c>
      <c r="CS22" s="52"/>
      <c r="CT22" s="62"/>
      <c r="CU22" s="62"/>
    </row>
    <row r="23" spans="2:99" collapsed="1">
      <c r="C23" s="26"/>
      <c r="D23" s="26"/>
      <c r="E23" s="26"/>
      <c r="F23" s="26"/>
      <c r="G23" s="26"/>
      <c r="H23" s="26"/>
      <c r="I23" s="26"/>
      <c r="J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</row>
    <row r="24" spans="2:99" s="3" customFormat="1" ht="13.5" hidden="1" customHeight="1" outlineLevel="1">
      <c r="B24" s="8"/>
      <c r="C24" s="3">
        <f>YEAR(I11+1)</f>
        <v>2026</v>
      </c>
      <c r="D24" s="3">
        <f>MONTH(I11+1)</f>
        <v>8</v>
      </c>
      <c r="E24" s="37">
        <f>DAY(I13)+1</f>
        <v>3</v>
      </c>
      <c r="F24" s="38">
        <f>DATE(C24,D24,E24)</f>
        <v>46237</v>
      </c>
      <c r="G24" s="8"/>
      <c r="H24" s="8"/>
      <c r="J24" s="8"/>
      <c r="K24" s="8"/>
      <c r="L24" s="8"/>
      <c r="M24" s="8"/>
      <c r="N24" s="8"/>
      <c r="O24" s="3">
        <f>YEAR(U11+1)</f>
        <v>2026</v>
      </c>
      <c r="P24" s="3">
        <f>MONTH(U11+1)</f>
        <v>9</v>
      </c>
      <c r="Q24" s="37">
        <f>DAY(U13)+1</f>
        <v>28</v>
      </c>
      <c r="R24" s="38">
        <f>DATE(O24,P24,Q24)</f>
        <v>46293</v>
      </c>
      <c r="S24" s="8"/>
      <c r="T24" s="8"/>
      <c r="V24" s="8"/>
      <c r="W24" s="8"/>
      <c r="X24" s="8"/>
      <c r="AA24" s="8"/>
      <c r="AB24" s="3">
        <f>YEAR(AH11+1)</f>
        <v>2026</v>
      </c>
      <c r="AC24" s="3">
        <f>MONTH(AH11+1)</f>
        <v>11</v>
      </c>
      <c r="AD24" s="37">
        <f>DAY(AH13)+1</f>
        <v>23</v>
      </c>
      <c r="AE24" s="38">
        <f>DATE(AB24,AC24,AD24)</f>
        <v>46349</v>
      </c>
      <c r="AF24" s="8"/>
      <c r="AG24" s="8"/>
      <c r="AI24" s="8"/>
      <c r="AJ24" s="8"/>
      <c r="AK24" s="8"/>
      <c r="AL24" s="8"/>
      <c r="AM24" s="8"/>
      <c r="AN24" s="3">
        <f>YEAR(AT11+1)</f>
        <v>2027</v>
      </c>
      <c r="AO24" s="3">
        <f>MONTH(AT11+1)</f>
        <v>1</v>
      </c>
      <c r="AP24" s="37" t="e">
        <f>DAY(AT13)+1</f>
        <v>#VALUE!</v>
      </c>
      <c r="AQ24" s="38" t="e">
        <f>DATE(AN24,AO24,AP24)</f>
        <v>#VALUE!</v>
      </c>
      <c r="AR24" s="8"/>
      <c r="AS24" s="8"/>
      <c r="AU24" s="8"/>
      <c r="AV24" s="8"/>
      <c r="AW24" s="8"/>
      <c r="AZ24" s="8"/>
      <c r="BA24" s="3">
        <f>YEAR(BG11+1)</f>
        <v>2027</v>
      </c>
      <c r="BB24" s="3">
        <f>MONTH(BG11+1)</f>
        <v>3</v>
      </c>
      <c r="BC24" s="37" t="e">
        <f>DAY(BG13)+1</f>
        <v>#VALUE!</v>
      </c>
      <c r="BD24" s="38" t="e">
        <f>DATE(BA24,BB24,BC24)</f>
        <v>#VALUE!</v>
      </c>
      <c r="BE24" s="8"/>
      <c r="BF24" s="8"/>
      <c r="BH24" s="8"/>
      <c r="BI24" s="8"/>
      <c r="BJ24" s="8"/>
      <c r="BK24" s="8"/>
      <c r="BL24" s="8"/>
      <c r="BM24" s="3">
        <f>YEAR(BS11+1)</f>
        <v>2027</v>
      </c>
      <c r="BN24" s="3">
        <f>MONTH(BS11+1)</f>
        <v>5</v>
      </c>
      <c r="BO24" s="37" t="e">
        <f>DAY(BS13)+1</f>
        <v>#VALUE!</v>
      </c>
      <c r="BP24" s="38" t="e">
        <f>DATE(BM24,BN24,BO24)</f>
        <v>#VALUE!</v>
      </c>
      <c r="BQ24" s="8"/>
      <c r="BR24" s="8"/>
      <c r="BT24" s="8"/>
      <c r="BU24" s="8"/>
      <c r="BV24" s="8"/>
      <c r="BY24" s="8"/>
      <c r="BZ24" s="3">
        <f>YEAR(CF11+1)</f>
        <v>2027</v>
      </c>
      <c r="CA24" s="3">
        <f>MONTH(CF11+1)</f>
        <v>7</v>
      </c>
      <c r="CB24" s="37" t="e">
        <f>DAY(CF13)+1</f>
        <v>#VALUE!</v>
      </c>
      <c r="CC24" s="38" t="e">
        <f>DATE(BZ24,CA24,CB24)</f>
        <v>#VALUE!</v>
      </c>
      <c r="CD24" s="8"/>
      <c r="CE24" s="8"/>
      <c r="CG24" s="8"/>
      <c r="CH24" s="8"/>
      <c r="CI24" s="8"/>
      <c r="CJ24" s="8"/>
      <c r="CK24" s="8"/>
      <c r="CL24" s="3">
        <f>YEAR(CR11+1)</f>
        <v>2027</v>
      </c>
      <c r="CM24" s="3">
        <f>MONTH(CR11+1)</f>
        <v>8</v>
      </c>
      <c r="CN24" s="37" t="e">
        <f>DAY(CR13)+1</f>
        <v>#VALUE!</v>
      </c>
      <c r="CO24" s="38" t="e">
        <f>DATE(CL24,CM24,CN24)</f>
        <v>#VALUE!</v>
      </c>
      <c r="CP24" s="8"/>
      <c r="CQ24" s="8"/>
      <c r="CS24" s="8"/>
      <c r="CT24" s="8"/>
      <c r="CU24" s="8"/>
    </row>
    <row r="25" spans="2:99" s="4" customFormat="1" ht="13.5" hidden="1" customHeight="1" outlineLevel="1">
      <c r="B25" s="9"/>
      <c r="C25" s="4">
        <f>I11+1</f>
        <v>46237</v>
      </c>
      <c r="D25" s="4">
        <f t="shared" ref="D25:I25" si="31">C25+1</f>
        <v>46238</v>
      </c>
      <c r="E25" s="4">
        <f t="shared" si="31"/>
        <v>46239</v>
      </c>
      <c r="F25" s="4">
        <f t="shared" si="31"/>
        <v>46240</v>
      </c>
      <c r="G25" s="4">
        <f t="shared" si="31"/>
        <v>46241</v>
      </c>
      <c r="H25" s="4">
        <f t="shared" si="31"/>
        <v>46242</v>
      </c>
      <c r="I25" s="4">
        <f t="shared" si="31"/>
        <v>46243</v>
      </c>
      <c r="J25" s="9"/>
      <c r="K25" s="9"/>
      <c r="L25" s="9"/>
      <c r="M25" s="9"/>
      <c r="N25" s="9"/>
      <c r="O25" s="4">
        <f>U11+1</f>
        <v>46293</v>
      </c>
      <c r="P25" s="4">
        <f t="shared" ref="P25:U25" si="32">O25+1</f>
        <v>46294</v>
      </c>
      <c r="Q25" s="4">
        <f t="shared" si="32"/>
        <v>46295</v>
      </c>
      <c r="R25" s="4">
        <f t="shared" si="32"/>
        <v>46296</v>
      </c>
      <c r="S25" s="4">
        <f t="shared" si="32"/>
        <v>46297</v>
      </c>
      <c r="T25" s="4">
        <f t="shared" si="32"/>
        <v>46298</v>
      </c>
      <c r="U25" s="4">
        <f t="shared" si="32"/>
        <v>46299</v>
      </c>
      <c r="V25" s="9"/>
      <c r="W25" s="9"/>
      <c r="X25" s="9"/>
      <c r="AA25" s="9"/>
      <c r="AB25" s="4">
        <f>AH11+1</f>
        <v>46349</v>
      </c>
      <c r="AC25" s="4">
        <f t="shared" ref="AC25:AH25" si="33">AB25+1</f>
        <v>46350</v>
      </c>
      <c r="AD25" s="4">
        <f t="shared" si="33"/>
        <v>46351</v>
      </c>
      <c r="AE25" s="4">
        <f t="shared" si="33"/>
        <v>46352</v>
      </c>
      <c r="AF25" s="4">
        <f t="shared" si="33"/>
        <v>46353</v>
      </c>
      <c r="AG25" s="4">
        <f t="shared" si="33"/>
        <v>46354</v>
      </c>
      <c r="AH25" s="4">
        <f t="shared" si="33"/>
        <v>46355</v>
      </c>
      <c r="AI25" s="9"/>
      <c r="AJ25" s="9"/>
      <c r="AK25" s="9"/>
      <c r="AL25" s="9"/>
      <c r="AM25" s="9"/>
      <c r="AN25" s="4">
        <f>AT11+1</f>
        <v>46405</v>
      </c>
      <c r="AO25" s="4">
        <f t="shared" ref="AO25:AT25" si="34">AN25+1</f>
        <v>46406</v>
      </c>
      <c r="AP25" s="4">
        <f t="shared" si="34"/>
        <v>46407</v>
      </c>
      <c r="AQ25" s="4">
        <f t="shared" si="34"/>
        <v>46408</v>
      </c>
      <c r="AR25" s="4">
        <f t="shared" si="34"/>
        <v>46409</v>
      </c>
      <c r="AS25" s="4">
        <f t="shared" si="34"/>
        <v>46410</v>
      </c>
      <c r="AT25" s="4">
        <f t="shared" si="34"/>
        <v>46411</v>
      </c>
      <c r="AU25" s="9"/>
      <c r="AV25" s="9"/>
      <c r="AW25" s="9"/>
      <c r="AZ25" s="9"/>
      <c r="BA25" s="4">
        <f>BG11+1</f>
        <v>46461</v>
      </c>
      <c r="BB25" s="4">
        <f t="shared" ref="BB25:BG25" si="35">BA25+1</f>
        <v>46462</v>
      </c>
      <c r="BC25" s="4">
        <f t="shared" si="35"/>
        <v>46463</v>
      </c>
      <c r="BD25" s="4">
        <f t="shared" si="35"/>
        <v>46464</v>
      </c>
      <c r="BE25" s="4">
        <f t="shared" si="35"/>
        <v>46465</v>
      </c>
      <c r="BF25" s="4">
        <f t="shared" si="35"/>
        <v>46466</v>
      </c>
      <c r="BG25" s="4">
        <f t="shared" si="35"/>
        <v>46467</v>
      </c>
      <c r="BH25" s="9"/>
      <c r="BI25" s="9"/>
      <c r="BJ25" s="9"/>
      <c r="BK25" s="9"/>
      <c r="BL25" s="9"/>
      <c r="BM25" s="4">
        <f>BS11+1</f>
        <v>46517</v>
      </c>
      <c r="BN25" s="4">
        <f t="shared" ref="BN25:BS25" si="36">BM25+1</f>
        <v>46518</v>
      </c>
      <c r="BO25" s="4">
        <f t="shared" si="36"/>
        <v>46519</v>
      </c>
      <c r="BP25" s="4">
        <f t="shared" si="36"/>
        <v>46520</v>
      </c>
      <c r="BQ25" s="4">
        <f t="shared" si="36"/>
        <v>46521</v>
      </c>
      <c r="BR25" s="4">
        <f t="shared" si="36"/>
        <v>46522</v>
      </c>
      <c r="BS25" s="4">
        <f t="shared" si="36"/>
        <v>46523</v>
      </c>
      <c r="BT25" s="9"/>
      <c r="BU25" s="9"/>
      <c r="BV25" s="9"/>
      <c r="BY25" s="9"/>
      <c r="BZ25" s="4">
        <f>CF11+1</f>
        <v>46573</v>
      </c>
      <c r="CA25" s="4">
        <f t="shared" ref="CA25:CF25" si="37">BZ25+1</f>
        <v>46574</v>
      </c>
      <c r="CB25" s="4">
        <f t="shared" si="37"/>
        <v>46575</v>
      </c>
      <c r="CC25" s="4">
        <f t="shared" si="37"/>
        <v>46576</v>
      </c>
      <c r="CD25" s="4">
        <f t="shared" si="37"/>
        <v>46577</v>
      </c>
      <c r="CE25" s="4">
        <f t="shared" si="37"/>
        <v>46578</v>
      </c>
      <c r="CF25" s="4">
        <f t="shared" si="37"/>
        <v>46579</v>
      </c>
      <c r="CG25" s="9"/>
      <c r="CH25" s="9"/>
      <c r="CI25" s="9"/>
      <c r="CJ25" s="9"/>
      <c r="CK25" s="9"/>
      <c r="CL25" s="4">
        <f>CR11+1</f>
        <v>46629</v>
      </c>
      <c r="CM25" s="4">
        <f t="shared" ref="CM25:CR25" si="38">CL25+1</f>
        <v>46630</v>
      </c>
      <c r="CN25" s="4">
        <f t="shared" si="38"/>
        <v>46631</v>
      </c>
      <c r="CO25" s="4">
        <f t="shared" si="38"/>
        <v>46632</v>
      </c>
      <c r="CP25" s="4">
        <f t="shared" si="38"/>
        <v>46633</v>
      </c>
      <c r="CQ25" s="4">
        <f t="shared" si="38"/>
        <v>46634</v>
      </c>
      <c r="CR25" s="4">
        <f t="shared" si="38"/>
        <v>46635</v>
      </c>
      <c r="CS25" s="9"/>
      <c r="CT25" s="9"/>
      <c r="CU25" s="9"/>
    </row>
    <row r="26" spans="2:99" ht="13.5" customHeight="1" collapsed="1">
      <c r="B26" s="10" t="s">
        <v>28</v>
      </c>
      <c r="C26" s="17">
        <f>DATE($C24,$D24,1)</f>
        <v>46235</v>
      </c>
      <c r="D26" s="31"/>
      <c r="E26" s="31"/>
      <c r="F26" s="31"/>
      <c r="G26" s="31"/>
      <c r="H26" s="31"/>
      <c r="I26" s="31"/>
      <c r="J26" s="31"/>
      <c r="K26" s="55"/>
      <c r="L26" s="63"/>
      <c r="M26" s="1"/>
      <c r="N26" s="10" t="s">
        <v>28</v>
      </c>
      <c r="O26" s="17">
        <f>DATE($O24,$P24,1)</f>
        <v>46266</v>
      </c>
      <c r="P26" s="31"/>
      <c r="Q26" s="31"/>
      <c r="R26" s="31"/>
      <c r="S26" s="31"/>
      <c r="T26" s="31"/>
      <c r="U26" s="31"/>
      <c r="V26" s="31"/>
      <c r="W26" s="55"/>
      <c r="X26" s="63"/>
      <c r="AA26" s="10" t="s">
        <v>28</v>
      </c>
      <c r="AB26" s="17">
        <f>DATE($AB24,$AC24,1)</f>
        <v>46327</v>
      </c>
      <c r="AC26" s="31"/>
      <c r="AD26" s="31"/>
      <c r="AE26" s="31"/>
      <c r="AF26" s="31"/>
      <c r="AG26" s="31"/>
      <c r="AH26" s="31"/>
      <c r="AI26" s="31"/>
      <c r="AJ26" s="55"/>
      <c r="AK26" s="63"/>
      <c r="AL26" s="1"/>
      <c r="AM26" s="10" t="s">
        <v>28</v>
      </c>
      <c r="AN26" s="17">
        <f>DATE($AN24,$AO24,1)</f>
        <v>46388</v>
      </c>
      <c r="AO26" s="31"/>
      <c r="AP26" s="31"/>
      <c r="AQ26" s="31"/>
      <c r="AR26" s="31"/>
      <c r="AS26" s="31"/>
      <c r="AT26" s="31"/>
      <c r="AU26" s="31"/>
      <c r="AV26" s="55"/>
      <c r="AW26" s="63"/>
      <c r="AZ26" s="10" t="s">
        <v>28</v>
      </c>
      <c r="BA26" s="17">
        <f>DATE(BA24,BB24,1)</f>
        <v>46447</v>
      </c>
      <c r="BB26" s="31"/>
      <c r="BC26" s="31"/>
      <c r="BD26" s="31"/>
      <c r="BE26" s="31"/>
      <c r="BF26" s="31"/>
      <c r="BG26" s="31"/>
      <c r="BH26" s="31"/>
      <c r="BI26" s="55"/>
      <c r="BJ26" s="63"/>
      <c r="BK26" s="1"/>
      <c r="BL26" s="10" t="s">
        <v>28</v>
      </c>
      <c r="BM26" s="17">
        <f>DATE(BM24,BN24,1)</f>
        <v>46508</v>
      </c>
      <c r="BN26" s="31"/>
      <c r="BO26" s="31"/>
      <c r="BP26" s="31"/>
      <c r="BQ26" s="31"/>
      <c r="BR26" s="31"/>
      <c r="BS26" s="31"/>
      <c r="BT26" s="31"/>
      <c r="BU26" s="55"/>
      <c r="BV26" s="63"/>
      <c r="BY26" s="10" t="s">
        <v>28</v>
      </c>
      <c r="BZ26" s="17">
        <f>DATE(BZ24,CA24,1)</f>
        <v>46569</v>
      </c>
      <c r="CA26" s="31"/>
      <c r="CB26" s="31"/>
      <c r="CC26" s="31"/>
      <c r="CD26" s="31"/>
      <c r="CE26" s="31"/>
      <c r="CF26" s="31"/>
      <c r="CG26" s="31"/>
      <c r="CH26" s="55"/>
      <c r="CI26" s="63"/>
      <c r="CJ26" s="1"/>
      <c r="CK26" s="10" t="s">
        <v>28</v>
      </c>
      <c r="CL26" s="17">
        <f>DATE(CL24,CM24,1)</f>
        <v>46600</v>
      </c>
      <c r="CM26" s="31"/>
      <c r="CN26" s="31"/>
      <c r="CO26" s="31"/>
      <c r="CP26" s="31"/>
      <c r="CQ26" s="31"/>
      <c r="CR26" s="31"/>
      <c r="CS26" s="31"/>
      <c r="CT26" s="55"/>
      <c r="CU26" s="63"/>
    </row>
    <row r="27" spans="2:99">
      <c r="B27" s="11" t="s">
        <v>30</v>
      </c>
      <c r="C27" s="27">
        <f>IF(I11&lt;$G$8,I13+1,"")</f>
        <v>46237</v>
      </c>
      <c r="D27" s="36">
        <f t="shared" ref="D27:I27" si="39">IF(C25&lt;$G$8,C27+1,"")</f>
        <v>46238</v>
      </c>
      <c r="E27" s="36">
        <f t="shared" si="39"/>
        <v>46239</v>
      </c>
      <c r="F27" s="36">
        <f t="shared" si="39"/>
        <v>46240</v>
      </c>
      <c r="G27" s="36">
        <f t="shared" si="39"/>
        <v>46241</v>
      </c>
      <c r="H27" s="36">
        <f t="shared" si="39"/>
        <v>46242</v>
      </c>
      <c r="I27" s="36">
        <f t="shared" si="39"/>
        <v>46243</v>
      </c>
      <c r="J27" s="48" t="s">
        <v>57</v>
      </c>
      <c r="K27" s="56">
        <f>+COUNTIFS(C28:I28,"土",C32:I32,"")+COUNTIFS(C28:I28,"日",C32:I32,"")+COUNTIFS(祝日,C25)+COUNTIFS(祝日,D25)+COUNTIFS(祝日,E25)+COUNTIFS(祝日,F25)+COUNTIFS(祝日,G25)</f>
        <v>2</v>
      </c>
      <c r="M27" s="1"/>
      <c r="N27" s="11" t="s">
        <v>30</v>
      </c>
      <c r="O27" s="27">
        <f>IF(U11&lt;$G$8,U13+1,"")</f>
        <v>46293</v>
      </c>
      <c r="P27" s="36">
        <f t="shared" ref="P27:U27" si="40">IF(O25&lt;$G$8,O27+1,"")</f>
        <v>46294</v>
      </c>
      <c r="Q27" s="36">
        <f t="shared" si="40"/>
        <v>46295</v>
      </c>
      <c r="R27" s="36">
        <f t="shared" si="40"/>
        <v>46296</v>
      </c>
      <c r="S27" s="36">
        <f t="shared" si="40"/>
        <v>46297</v>
      </c>
      <c r="T27" s="36">
        <f t="shared" si="40"/>
        <v>46298</v>
      </c>
      <c r="U27" s="36">
        <f t="shared" si="40"/>
        <v>46299</v>
      </c>
      <c r="V27" s="48" t="s">
        <v>57</v>
      </c>
      <c r="W27" s="56">
        <f>+COUNTIFS(O28:U28,"土",O32:U32,"")+COUNTIFS(O28:U28,"日",O32:U32,"")+COUNTIFS(祝日,O25)+COUNTIFS(祝日,P25)+COUNTIFS(祝日,Q25)+COUNTIFS(祝日,R25)+COUNTIFS(祝日,S25)</f>
        <v>2</v>
      </c>
      <c r="AA27" s="11" t="s">
        <v>30</v>
      </c>
      <c r="AB27" s="27">
        <f>IF(AH11&lt;$G$8,AH13+1,"")</f>
        <v>46349</v>
      </c>
      <c r="AC27" s="36">
        <f t="shared" ref="AC27:AH27" si="41">IF(AB25&lt;$G$8,AB27+1,"")</f>
        <v>46350</v>
      </c>
      <c r="AD27" s="36">
        <f t="shared" si="41"/>
        <v>46351</v>
      </c>
      <c r="AE27" s="36">
        <f t="shared" si="41"/>
        <v>46352</v>
      </c>
      <c r="AF27" s="36">
        <f t="shared" si="41"/>
        <v>46353</v>
      </c>
      <c r="AG27" s="36">
        <f t="shared" si="41"/>
        <v>46354</v>
      </c>
      <c r="AH27" s="36">
        <f t="shared" si="41"/>
        <v>46355</v>
      </c>
      <c r="AI27" s="48" t="s">
        <v>57</v>
      </c>
      <c r="AJ27" s="56">
        <f>+COUNTIFS(AB28:AH28,"土",AB32:AH32,"")+COUNTIFS(AB28:AH28,"日",AB32:AH32,"")+COUNTIFS(祝日,AB25)+COUNTIFS(祝日,AC25)+COUNTIFS(祝日,AD25)+COUNTIFS(祝日,AE25)+COUNTIFS(祝日,AF25)</f>
        <v>3</v>
      </c>
      <c r="AL27" s="1"/>
      <c r="AM27" s="11" t="s">
        <v>30</v>
      </c>
      <c r="AN27" s="27" t="str">
        <f>IF(AT11&lt;$G$8,AT13+1,"")</f>
        <v/>
      </c>
      <c r="AO27" s="36" t="str">
        <f t="shared" ref="AO27:AT27" si="42">IF(AN25&lt;$G$8,AN27+1,"")</f>
        <v/>
      </c>
      <c r="AP27" s="36" t="str">
        <f t="shared" si="42"/>
        <v/>
      </c>
      <c r="AQ27" s="36" t="str">
        <f t="shared" si="42"/>
        <v/>
      </c>
      <c r="AR27" s="36" t="str">
        <f t="shared" si="42"/>
        <v/>
      </c>
      <c r="AS27" s="36" t="str">
        <f t="shared" si="42"/>
        <v/>
      </c>
      <c r="AT27" s="36" t="str">
        <f t="shared" si="42"/>
        <v/>
      </c>
      <c r="AU27" s="48" t="s">
        <v>57</v>
      </c>
      <c r="AV27" s="56">
        <f>+COUNTIFS(AN28:AT28,"土",AN32:AT32,"")+COUNTIFS(AN28:AT28,"日",AN32:AT32,"")+COUNTIFS(祝日,AN25)+COUNTIFS(祝日,AO25)+COUNTIFS(祝日,AP25)+COUNTIFS(祝日,AQ25)+COUNTIFS(祝日,AR25)</f>
        <v>0</v>
      </c>
      <c r="AZ27" s="11" t="s">
        <v>30</v>
      </c>
      <c r="BA27" s="27" t="str">
        <f>IF(BG11&lt;$G$8,BG13+1,"")</f>
        <v/>
      </c>
      <c r="BB27" s="36" t="str">
        <f t="shared" ref="BB27:BG27" si="43">IF(BA25&lt;$G$8,BA27+1,"")</f>
        <v/>
      </c>
      <c r="BC27" s="36" t="str">
        <f t="shared" si="43"/>
        <v/>
      </c>
      <c r="BD27" s="36" t="str">
        <f t="shared" si="43"/>
        <v/>
      </c>
      <c r="BE27" s="36" t="str">
        <f t="shared" si="43"/>
        <v/>
      </c>
      <c r="BF27" s="36" t="str">
        <f t="shared" si="43"/>
        <v/>
      </c>
      <c r="BG27" s="36" t="str">
        <f t="shared" si="43"/>
        <v/>
      </c>
      <c r="BH27" s="48" t="s">
        <v>57</v>
      </c>
      <c r="BI27" s="56">
        <f>+COUNTIFS(BA28:BG28,"土",BA32:BG32,"")+COUNTIFS(BA28:BG28,"日",BA32:BG32,"")+COUNTIFS(祝日,BA25)+COUNTIFS(祝日,BB25)+COUNTIFS(祝日,BC25)+COUNTIFS(祝日,BD25)+COUNTIFS(祝日,BE25)</f>
        <v>0</v>
      </c>
      <c r="BK27" s="1"/>
      <c r="BL27" s="11" t="s">
        <v>30</v>
      </c>
      <c r="BM27" s="27" t="str">
        <f>IF(BS11&lt;$G$8,BS13+1,"")</f>
        <v/>
      </c>
      <c r="BN27" s="36" t="str">
        <f t="shared" ref="BN27:BS27" si="44">IF(BM25&lt;$G$8,BM27+1,"")</f>
        <v/>
      </c>
      <c r="BO27" s="36" t="str">
        <f t="shared" si="44"/>
        <v/>
      </c>
      <c r="BP27" s="36" t="str">
        <f t="shared" si="44"/>
        <v/>
      </c>
      <c r="BQ27" s="36" t="str">
        <f t="shared" si="44"/>
        <v/>
      </c>
      <c r="BR27" s="36" t="str">
        <f t="shared" si="44"/>
        <v/>
      </c>
      <c r="BS27" s="36" t="str">
        <f t="shared" si="44"/>
        <v/>
      </c>
      <c r="BT27" s="48" t="s">
        <v>57</v>
      </c>
      <c r="BU27" s="56">
        <f>+COUNTIFS(BM28:BS28,"土",BM32:BS32,"")+COUNTIFS(BM28:BS28,"日",BM32:BS32,"")+COUNTIFS(祝日,BM25)+COUNTIFS(祝日,BN25)+COUNTIFS(祝日,BO25)+COUNTIFS(祝日,BP25)+COUNTIFS(祝日,BQ25)</f>
        <v>0</v>
      </c>
      <c r="BY27" s="11" t="s">
        <v>30</v>
      </c>
      <c r="BZ27" s="27" t="str">
        <f>IF(CF11&lt;$G$8,CF13+1,"")</f>
        <v/>
      </c>
      <c r="CA27" s="36" t="str">
        <f t="shared" ref="CA27:CF27" si="45">IF(BZ25&lt;$G$8,BZ27+1,"")</f>
        <v/>
      </c>
      <c r="CB27" s="36" t="str">
        <f t="shared" si="45"/>
        <v/>
      </c>
      <c r="CC27" s="36" t="str">
        <f t="shared" si="45"/>
        <v/>
      </c>
      <c r="CD27" s="36" t="str">
        <f t="shared" si="45"/>
        <v/>
      </c>
      <c r="CE27" s="36" t="str">
        <f t="shared" si="45"/>
        <v/>
      </c>
      <c r="CF27" s="36" t="str">
        <f t="shared" si="45"/>
        <v/>
      </c>
      <c r="CG27" s="48" t="s">
        <v>57</v>
      </c>
      <c r="CH27" s="56">
        <f>+COUNTIFS(BZ28:CF28,"土",BZ32:CF32,"")+COUNTIFS(BZ28:CF28,"日",BZ32:CF32,"")+COUNTIFS(祝日,BZ25)+COUNTIFS(祝日,CA25)+COUNTIFS(祝日,CB25)+COUNTIFS(祝日,CC25)+COUNTIFS(祝日,CD25)</f>
        <v>0</v>
      </c>
      <c r="CJ27" s="1"/>
      <c r="CK27" s="11" t="s">
        <v>30</v>
      </c>
      <c r="CL27" s="27" t="str">
        <f>IF(CR11&lt;$G$8,CR13+1,"")</f>
        <v/>
      </c>
      <c r="CM27" s="36" t="str">
        <f t="shared" ref="CM27:CR27" si="46">IF(CL25&lt;$G$8,CL27+1,"")</f>
        <v/>
      </c>
      <c r="CN27" s="36" t="str">
        <f t="shared" si="46"/>
        <v/>
      </c>
      <c r="CO27" s="36" t="str">
        <f t="shared" si="46"/>
        <v/>
      </c>
      <c r="CP27" s="36" t="str">
        <f t="shared" si="46"/>
        <v/>
      </c>
      <c r="CQ27" s="36" t="str">
        <f t="shared" si="46"/>
        <v/>
      </c>
      <c r="CR27" s="36" t="str">
        <f t="shared" si="46"/>
        <v/>
      </c>
      <c r="CS27" s="48" t="s">
        <v>57</v>
      </c>
      <c r="CT27" s="56">
        <f>+COUNTIFS(CL28:CR28,"土",CL32:CR32,"")+COUNTIFS(CL28:CR28,"日",CL32:CR32,"")+COUNTIFS(祝日,CL25)+COUNTIFS(祝日,CM25)+COUNTIFS(祝日,CN25)+COUNTIFS(祝日,CO25)+COUNTIFS(祝日,CP25)</f>
        <v>0</v>
      </c>
    </row>
    <row r="28" spans="2:99">
      <c r="B28" s="11" t="s">
        <v>11</v>
      </c>
      <c r="C28" s="19" t="str">
        <f>IF(C27="","","月")</f>
        <v>月</v>
      </c>
      <c r="D28" s="19" t="str">
        <f>IF(D27="","","火")</f>
        <v>火</v>
      </c>
      <c r="E28" s="19" t="str">
        <f>IF(E27="","","水")</f>
        <v>水</v>
      </c>
      <c r="F28" s="19" t="str">
        <f>IF(F27="","","木")</f>
        <v>木</v>
      </c>
      <c r="G28" s="19" t="str">
        <f>IF(G27="","","金")</f>
        <v>金</v>
      </c>
      <c r="H28" s="19" t="str">
        <f>IF(H27="","","土")</f>
        <v>土</v>
      </c>
      <c r="I28" s="19" t="str">
        <f>IF(I27="","","日")</f>
        <v>日</v>
      </c>
      <c r="J28" s="48" t="s">
        <v>25</v>
      </c>
      <c r="K28" s="56">
        <f>+COUNTIF(C32:I32,"夏休")+COUNTIF(C32:I32,"冬休")+COUNTIF(C32:I32,"中止")</f>
        <v>0</v>
      </c>
      <c r="L28" s="2">
        <f>+COUNTIF(H32:I32,"夏休")+COUNTIF(H32:I32,"冬休")+COUNTIF(H32:I32,"中止")</f>
        <v>0</v>
      </c>
      <c r="M28" s="1"/>
      <c r="N28" s="11" t="s">
        <v>11</v>
      </c>
      <c r="O28" s="19" t="str">
        <f>IF(O27="","","月")</f>
        <v>月</v>
      </c>
      <c r="P28" s="19" t="str">
        <f>IF(P27="","","火")</f>
        <v>火</v>
      </c>
      <c r="Q28" s="19" t="str">
        <f>IF(Q27="","","水")</f>
        <v>水</v>
      </c>
      <c r="R28" s="19" t="str">
        <f>IF(R27="","","木")</f>
        <v>木</v>
      </c>
      <c r="S28" s="19" t="str">
        <f>IF(S27="","","金")</f>
        <v>金</v>
      </c>
      <c r="T28" s="19" t="str">
        <f>IF(T27="","","土")</f>
        <v>土</v>
      </c>
      <c r="U28" s="19" t="str">
        <f>IF(U27="","","日")</f>
        <v>日</v>
      </c>
      <c r="V28" s="48" t="s">
        <v>25</v>
      </c>
      <c r="W28" s="56">
        <f>+COUNTIF(O32:U32,"夏休")+COUNTIF(O32:U32,"冬休")+COUNTIF(O32:U32,"中止")</f>
        <v>0</v>
      </c>
      <c r="X28" s="2">
        <f>+COUNTIF(T32:U32,"夏休")+COUNTIF(T32:U32,"冬休")+COUNTIF(T32:U32,"中止")</f>
        <v>0</v>
      </c>
      <c r="AA28" s="11" t="s">
        <v>11</v>
      </c>
      <c r="AB28" s="19" t="str">
        <f>IF(AB27="","","月")</f>
        <v>月</v>
      </c>
      <c r="AC28" s="19" t="str">
        <f>IF(AC27="","","火")</f>
        <v>火</v>
      </c>
      <c r="AD28" s="19" t="str">
        <f>IF(AD27="","","水")</f>
        <v>水</v>
      </c>
      <c r="AE28" s="19" t="str">
        <f>IF(AE27="","","木")</f>
        <v>木</v>
      </c>
      <c r="AF28" s="19" t="str">
        <f>IF(AF27="","","金")</f>
        <v>金</v>
      </c>
      <c r="AG28" s="19" t="str">
        <f>IF(AG27="","","土")</f>
        <v>土</v>
      </c>
      <c r="AH28" s="19" t="str">
        <f>IF(AH27="","","日")</f>
        <v>日</v>
      </c>
      <c r="AI28" s="48" t="s">
        <v>25</v>
      </c>
      <c r="AJ28" s="56">
        <f>+COUNTIF(AB32:AH32,"夏休")+COUNTIF(AB32:AH32,"冬休")+COUNTIF(AB32:AH32,"中止")</f>
        <v>0</v>
      </c>
      <c r="AK28" s="2">
        <f>+COUNTIF(AG32:AH32,"夏休")+COUNTIF(AG32:AH32,"冬休")+COUNTIF(AG32:AH32,"中止")</f>
        <v>0</v>
      </c>
      <c r="AL28" s="1"/>
      <c r="AM28" s="11" t="s">
        <v>11</v>
      </c>
      <c r="AN28" s="19" t="str">
        <f>IF(AN27="","","月")</f>
        <v/>
      </c>
      <c r="AO28" s="19" t="str">
        <f>IF(AO27="","","火")</f>
        <v/>
      </c>
      <c r="AP28" s="19" t="str">
        <f>IF(AP27="","","水")</f>
        <v/>
      </c>
      <c r="AQ28" s="19" t="str">
        <f>IF(AQ27="","","木")</f>
        <v/>
      </c>
      <c r="AR28" s="19" t="str">
        <f>IF(AR27="","","金")</f>
        <v/>
      </c>
      <c r="AS28" s="19" t="str">
        <f>IF(AS27="","","土")</f>
        <v/>
      </c>
      <c r="AT28" s="19" t="str">
        <f>IF(AT27="","","日")</f>
        <v/>
      </c>
      <c r="AU28" s="48" t="s">
        <v>25</v>
      </c>
      <c r="AV28" s="56">
        <f>+COUNTIF(AN32:AT32,"夏休")+COUNTIF(AN32:AT32,"冬休")+COUNTIF(AN32:AT32,"中止")</f>
        <v>0</v>
      </c>
      <c r="AW28" s="2">
        <f>+COUNTIF(AS32:AT32,"夏休")+COUNTIF(AS32:AT32,"冬休")+COUNTIF(AS32:AT32,"中止")</f>
        <v>0</v>
      </c>
      <c r="AZ28" s="11" t="s">
        <v>11</v>
      </c>
      <c r="BA28" s="19" t="str">
        <f>IF(BA27="","","月")</f>
        <v/>
      </c>
      <c r="BB28" s="19" t="str">
        <f>IF(BB27="","","火")</f>
        <v/>
      </c>
      <c r="BC28" s="19" t="str">
        <f>IF(BC27="","","水")</f>
        <v/>
      </c>
      <c r="BD28" s="19" t="str">
        <f>IF(BD27="","","木")</f>
        <v/>
      </c>
      <c r="BE28" s="19" t="str">
        <f>IF(BE27="","","金")</f>
        <v/>
      </c>
      <c r="BF28" s="19" t="str">
        <f>IF(BF27="","","土")</f>
        <v/>
      </c>
      <c r="BG28" s="19" t="str">
        <f>IF(BG27="","","日")</f>
        <v/>
      </c>
      <c r="BH28" s="48" t="s">
        <v>25</v>
      </c>
      <c r="BI28" s="56">
        <f>+COUNTIF(BA32:BG32,"夏休")+COUNTIF(BA32:BG32,"冬休")+COUNTIF(BA32:BG32,"中止")</f>
        <v>0</v>
      </c>
      <c r="BJ28" s="2">
        <f>+COUNTIF(BF32:BG32,"夏休")+COUNTIF(BF32:BG32,"冬休")+COUNTIF(BF32:BG32,"中止")</f>
        <v>0</v>
      </c>
      <c r="BK28" s="1"/>
      <c r="BL28" s="11" t="s">
        <v>11</v>
      </c>
      <c r="BM28" s="19" t="str">
        <f>IF(BM27="","","月")</f>
        <v/>
      </c>
      <c r="BN28" s="19" t="str">
        <f>IF(BN27="","","火")</f>
        <v/>
      </c>
      <c r="BO28" s="19" t="str">
        <f>IF(BO27="","","水")</f>
        <v/>
      </c>
      <c r="BP28" s="19" t="str">
        <f>IF(BP27="","","木")</f>
        <v/>
      </c>
      <c r="BQ28" s="19" t="str">
        <f>IF(BQ27="","","金")</f>
        <v/>
      </c>
      <c r="BR28" s="19" t="str">
        <f>IF(BR27="","","土")</f>
        <v/>
      </c>
      <c r="BS28" s="19" t="str">
        <f>IF(BS27="","","日")</f>
        <v/>
      </c>
      <c r="BT28" s="48" t="s">
        <v>25</v>
      </c>
      <c r="BU28" s="56">
        <f>+COUNTIF(BM32:BS32,"夏休")+COUNTIF(BM32:BS32,"冬休")+COUNTIF(BM32:BS32,"中止")</f>
        <v>0</v>
      </c>
      <c r="BV28" s="2">
        <f>+COUNTIF(BR32:BS32,"夏休")+COUNTIF(BR32:BS32,"冬休")+COUNTIF(BR32:BS32,"中止")</f>
        <v>0</v>
      </c>
      <c r="BY28" s="11" t="s">
        <v>11</v>
      </c>
      <c r="BZ28" s="19" t="str">
        <f>IF(BZ27="","","月")</f>
        <v/>
      </c>
      <c r="CA28" s="19" t="str">
        <f>IF(CA27="","","火")</f>
        <v/>
      </c>
      <c r="CB28" s="19" t="str">
        <f>IF(CB27="","","水")</f>
        <v/>
      </c>
      <c r="CC28" s="19" t="str">
        <f>IF(CC27="","","木")</f>
        <v/>
      </c>
      <c r="CD28" s="19" t="str">
        <f>IF(CD27="","","金")</f>
        <v/>
      </c>
      <c r="CE28" s="19" t="str">
        <f>IF(CE27="","","土")</f>
        <v/>
      </c>
      <c r="CF28" s="19" t="str">
        <f>IF(CF27="","","日")</f>
        <v/>
      </c>
      <c r="CG28" s="48" t="s">
        <v>25</v>
      </c>
      <c r="CH28" s="56">
        <f>+COUNTIF(BZ32:CF32,"夏休")+COUNTIF(BZ32:CF32,"冬休")+COUNTIF(BZ32:CF32,"中止")</f>
        <v>0</v>
      </c>
      <c r="CI28" s="2">
        <f>+COUNTIF(CE32:CF32,"夏休")+COUNTIF(CE32:CF32,"冬休")+COUNTIF(CE32:CF32,"中止")</f>
        <v>0</v>
      </c>
      <c r="CJ28" s="1"/>
      <c r="CK28" s="11" t="s">
        <v>11</v>
      </c>
      <c r="CL28" s="19" t="str">
        <f>IF(CL27="","","月")</f>
        <v/>
      </c>
      <c r="CM28" s="19" t="str">
        <f>IF(CM27="","","火")</f>
        <v/>
      </c>
      <c r="CN28" s="19" t="str">
        <f>IF(CN27="","","水")</f>
        <v/>
      </c>
      <c r="CO28" s="19" t="str">
        <f>IF(CO27="","","木")</f>
        <v/>
      </c>
      <c r="CP28" s="19" t="str">
        <f>IF(CP27="","","金")</f>
        <v/>
      </c>
      <c r="CQ28" s="19" t="str">
        <f>IF(CQ27="","","土")</f>
        <v/>
      </c>
      <c r="CR28" s="19" t="str">
        <f>IF(CR27="","","日")</f>
        <v/>
      </c>
      <c r="CS28" s="48" t="s">
        <v>25</v>
      </c>
      <c r="CT28" s="56">
        <f>+COUNTIF(CL32:CR32,"夏休")+COUNTIF(CL32:CR32,"冬休")+COUNTIF(CL32:CR32,"中止")</f>
        <v>0</v>
      </c>
      <c r="CU28" s="2">
        <f>+COUNTIF(CQ32:CR32,"夏休")+COUNTIF(CQ32:CR32,"冬休")+COUNTIF(CQ32:CR32,"中止")</f>
        <v>0</v>
      </c>
    </row>
    <row r="29" spans="2:99" ht="13.5" customHeight="1">
      <c r="B29" s="12" t="s">
        <v>15</v>
      </c>
      <c r="C29" s="28"/>
      <c r="D29" s="33"/>
      <c r="E29" s="33"/>
      <c r="F29" s="33"/>
      <c r="G29" s="33"/>
      <c r="H29" s="33"/>
      <c r="I29" s="44"/>
      <c r="J29" s="49" t="s">
        <v>4</v>
      </c>
      <c r="K29" s="57">
        <f>COUNT(C27:I27)-K28</f>
        <v>7</v>
      </c>
      <c r="L29" s="64"/>
      <c r="M29" s="1"/>
      <c r="N29" s="12" t="s">
        <v>15</v>
      </c>
      <c r="O29" s="28"/>
      <c r="P29" s="33"/>
      <c r="Q29" s="33"/>
      <c r="R29" s="33"/>
      <c r="S29" s="33"/>
      <c r="T29" s="33"/>
      <c r="U29" s="44"/>
      <c r="V29" s="49" t="s">
        <v>4</v>
      </c>
      <c r="W29" s="57">
        <f>COUNT(O27:U27)-W28</f>
        <v>7</v>
      </c>
      <c r="X29" s="64"/>
      <c r="AA29" s="12" t="s">
        <v>15</v>
      </c>
      <c r="AB29" s="28"/>
      <c r="AC29" s="33"/>
      <c r="AD29" s="33"/>
      <c r="AE29" s="33"/>
      <c r="AF29" s="33"/>
      <c r="AG29" s="33"/>
      <c r="AH29" s="44"/>
      <c r="AI29" s="49" t="s">
        <v>4</v>
      </c>
      <c r="AJ29" s="57">
        <f>COUNT(AB27:AH27)-AJ28</f>
        <v>7</v>
      </c>
      <c r="AK29" s="64"/>
      <c r="AL29" s="1"/>
      <c r="AM29" s="12" t="s">
        <v>15</v>
      </c>
      <c r="AN29" s="28"/>
      <c r="AO29" s="33"/>
      <c r="AP29" s="33"/>
      <c r="AQ29" s="33"/>
      <c r="AR29" s="33"/>
      <c r="AS29" s="33"/>
      <c r="AT29" s="44"/>
      <c r="AU29" s="49" t="s">
        <v>4</v>
      </c>
      <c r="AV29" s="57">
        <f>COUNT(AN27:AT27)-AV28</f>
        <v>0</v>
      </c>
      <c r="AW29" s="64"/>
      <c r="AZ29" s="12" t="s">
        <v>15</v>
      </c>
      <c r="BA29" s="28"/>
      <c r="BB29" s="33"/>
      <c r="BC29" s="33"/>
      <c r="BD29" s="33"/>
      <c r="BE29" s="33"/>
      <c r="BF29" s="33"/>
      <c r="BG29" s="44"/>
      <c r="BH29" s="49" t="s">
        <v>4</v>
      </c>
      <c r="BI29" s="57">
        <f>COUNT(BA27:BG27)-BI28</f>
        <v>0</v>
      </c>
      <c r="BJ29" s="64"/>
      <c r="BK29" s="1"/>
      <c r="BL29" s="12" t="s">
        <v>15</v>
      </c>
      <c r="BM29" s="28"/>
      <c r="BN29" s="33"/>
      <c r="BO29" s="33"/>
      <c r="BP29" s="33"/>
      <c r="BQ29" s="33"/>
      <c r="BR29" s="33"/>
      <c r="BS29" s="44"/>
      <c r="BT29" s="49" t="s">
        <v>4</v>
      </c>
      <c r="BU29" s="57">
        <f>COUNT(BM27:BS27)-BU28</f>
        <v>0</v>
      </c>
      <c r="BV29" s="64"/>
      <c r="BY29" s="12" t="s">
        <v>15</v>
      </c>
      <c r="BZ29" s="28"/>
      <c r="CA29" s="33"/>
      <c r="CB29" s="33"/>
      <c r="CC29" s="33"/>
      <c r="CD29" s="33"/>
      <c r="CE29" s="33"/>
      <c r="CF29" s="44"/>
      <c r="CG29" s="49" t="s">
        <v>4</v>
      </c>
      <c r="CH29" s="57">
        <f>COUNT(BZ27:CF27)-CH28</f>
        <v>0</v>
      </c>
      <c r="CI29" s="64"/>
      <c r="CJ29" s="1"/>
      <c r="CK29" s="12" t="s">
        <v>15</v>
      </c>
      <c r="CL29" s="28"/>
      <c r="CM29" s="33"/>
      <c r="CN29" s="33"/>
      <c r="CO29" s="33"/>
      <c r="CP29" s="33"/>
      <c r="CQ29" s="33"/>
      <c r="CR29" s="44"/>
      <c r="CS29" s="49" t="s">
        <v>4</v>
      </c>
      <c r="CT29" s="57">
        <f>COUNT(CL27:CR27)-CT28</f>
        <v>0</v>
      </c>
      <c r="CU29" s="64"/>
    </row>
    <row r="30" spans="2:99" ht="13.5" customHeight="1">
      <c r="B30" s="13"/>
      <c r="C30" s="29"/>
      <c r="D30" s="34"/>
      <c r="E30" s="34"/>
      <c r="F30" s="34"/>
      <c r="G30" s="34"/>
      <c r="H30" s="34"/>
      <c r="I30" s="45"/>
      <c r="J30" s="49" t="s">
        <v>9</v>
      </c>
      <c r="K30" s="58">
        <f>+COUNTIF(C33:I33,"休")</f>
        <v>0</v>
      </c>
      <c r="M30" s="66"/>
      <c r="N30" s="13"/>
      <c r="O30" s="29"/>
      <c r="P30" s="34"/>
      <c r="Q30" s="34"/>
      <c r="R30" s="34"/>
      <c r="S30" s="34"/>
      <c r="T30" s="34"/>
      <c r="U30" s="45"/>
      <c r="V30" s="49" t="s">
        <v>9</v>
      </c>
      <c r="W30" s="58">
        <f>+COUNTIF(O33:U33,"休")</f>
        <v>0</v>
      </c>
      <c r="AA30" s="13"/>
      <c r="AB30" s="29"/>
      <c r="AC30" s="34"/>
      <c r="AD30" s="34"/>
      <c r="AE30" s="34"/>
      <c r="AF30" s="34"/>
      <c r="AG30" s="34"/>
      <c r="AH30" s="45"/>
      <c r="AI30" s="49" t="s">
        <v>9</v>
      </c>
      <c r="AJ30" s="58">
        <f>+COUNTIF(AB33:AH33,"休")</f>
        <v>0</v>
      </c>
      <c r="AL30" s="66"/>
      <c r="AM30" s="13"/>
      <c r="AN30" s="29"/>
      <c r="AO30" s="34"/>
      <c r="AP30" s="34"/>
      <c r="AQ30" s="34"/>
      <c r="AR30" s="34"/>
      <c r="AS30" s="34"/>
      <c r="AT30" s="45"/>
      <c r="AU30" s="49" t="s">
        <v>9</v>
      </c>
      <c r="AV30" s="58">
        <f>+COUNTIF(AN33:AT33,"休")</f>
        <v>0</v>
      </c>
      <c r="AZ30" s="13"/>
      <c r="BA30" s="29"/>
      <c r="BB30" s="34"/>
      <c r="BC30" s="34"/>
      <c r="BD30" s="34"/>
      <c r="BE30" s="34"/>
      <c r="BF30" s="34"/>
      <c r="BG30" s="45"/>
      <c r="BH30" s="49" t="s">
        <v>9</v>
      </c>
      <c r="BI30" s="58">
        <f>+COUNTIF(BA33:BG33,"休")</f>
        <v>0</v>
      </c>
      <c r="BK30" s="66"/>
      <c r="BL30" s="13"/>
      <c r="BM30" s="29"/>
      <c r="BN30" s="34"/>
      <c r="BO30" s="34"/>
      <c r="BP30" s="34"/>
      <c r="BQ30" s="34"/>
      <c r="BR30" s="34"/>
      <c r="BS30" s="45"/>
      <c r="BT30" s="49" t="s">
        <v>9</v>
      </c>
      <c r="BU30" s="58">
        <f>+COUNTIF(BM33:BS33,"休")</f>
        <v>0</v>
      </c>
      <c r="BY30" s="13"/>
      <c r="BZ30" s="29"/>
      <c r="CA30" s="34"/>
      <c r="CB30" s="34"/>
      <c r="CC30" s="34"/>
      <c r="CD30" s="34"/>
      <c r="CE30" s="34"/>
      <c r="CF30" s="45"/>
      <c r="CG30" s="49" t="s">
        <v>9</v>
      </c>
      <c r="CH30" s="58">
        <f>+COUNTIF(BZ33:CF33,"休")</f>
        <v>0</v>
      </c>
      <c r="CJ30" s="66"/>
      <c r="CK30" s="13"/>
      <c r="CL30" s="29"/>
      <c r="CM30" s="34"/>
      <c r="CN30" s="34"/>
      <c r="CO30" s="34"/>
      <c r="CP30" s="34"/>
      <c r="CQ30" s="34"/>
      <c r="CR30" s="45"/>
      <c r="CS30" s="49" t="s">
        <v>9</v>
      </c>
      <c r="CT30" s="58">
        <f>+COUNTIF(CL33:CR33,"休")</f>
        <v>0</v>
      </c>
    </row>
    <row r="31" spans="2:99" ht="13.5" customHeight="1">
      <c r="B31" s="14"/>
      <c r="C31" s="30"/>
      <c r="D31" s="35"/>
      <c r="E31" s="35"/>
      <c r="F31" s="35"/>
      <c r="G31" s="35"/>
      <c r="H31" s="35"/>
      <c r="I31" s="46"/>
      <c r="J31" s="49" t="s">
        <v>16</v>
      </c>
      <c r="K31" s="59">
        <f>+K30/K29</f>
        <v>0</v>
      </c>
      <c r="L31" s="62"/>
      <c r="M31" s="1"/>
      <c r="N31" s="14"/>
      <c r="O31" s="30"/>
      <c r="P31" s="35"/>
      <c r="Q31" s="35"/>
      <c r="R31" s="35"/>
      <c r="S31" s="35"/>
      <c r="T31" s="35"/>
      <c r="U31" s="46"/>
      <c r="V31" s="49" t="s">
        <v>16</v>
      </c>
      <c r="W31" s="59">
        <f>+W30/W29</f>
        <v>0</v>
      </c>
      <c r="X31" s="62"/>
      <c r="AA31" s="14"/>
      <c r="AB31" s="30"/>
      <c r="AC31" s="35"/>
      <c r="AD31" s="35"/>
      <c r="AE31" s="35"/>
      <c r="AF31" s="35"/>
      <c r="AG31" s="35"/>
      <c r="AH31" s="46"/>
      <c r="AI31" s="49" t="s">
        <v>16</v>
      </c>
      <c r="AJ31" s="59">
        <f>+AJ30/AJ29</f>
        <v>0</v>
      </c>
      <c r="AK31" s="62"/>
      <c r="AL31" s="1"/>
      <c r="AM31" s="14"/>
      <c r="AN31" s="30"/>
      <c r="AO31" s="35"/>
      <c r="AP31" s="35"/>
      <c r="AQ31" s="35"/>
      <c r="AR31" s="35"/>
      <c r="AS31" s="35"/>
      <c r="AT31" s="46"/>
      <c r="AU31" s="49" t="s">
        <v>16</v>
      </c>
      <c r="AV31" s="59" t="e">
        <f>+AV30/AV29</f>
        <v>#DIV/0!</v>
      </c>
      <c r="AW31" s="62"/>
      <c r="AZ31" s="14"/>
      <c r="BA31" s="30"/>
      <c r="BB31" s="35"/>
      <c r="BC31" s="35"/>
      <c r="BD31" s="35"/>
      <c r="BE31" s="35"/>
      <c r="BF31" s="35"/>
      <c r="BG31" s="46"/>
      <c r="BH31" s="49" t="s">
        <v>16</v>
      </c>
      <c r="BI31" s="59" t="e">
        <f>+BI30/BI29</f>
        <v>#DIV/0!</v>
      </c>
      <c r="BJ31" s="62"/>
      <c r="BK31" s="1"/>
      <c r="BL31" s="14"/>
      <c r="BM31" s="30"/>
      <c r="BN31" s="35"/>
      <c r="BO31" s="35"/>
      <c r="BP31" s="35"/>
      <c r="BQ31" s="35"/>
      <c r="BR31" s="35"/>
      <c r="BS31" s="46"/>
      <c r="BT31" s="49" t="s">
        <v>16</v>
      </c>
      <c r="BU31" s="59" t="e">
        <f>+BU30/BU29</f>
        <v>#DIV/0!</v>
      </c>
      <c r="BV31" s="62"/>
      <c r="BY31" s="14"/>
      <c r="BZ31" s="30"/>
      <c r="CA31" s="35"/>
      <c r="CB31" s="35"/>
      <c r="CC31" s="35"/>
      <c r="CD31" s="35"/>
      <c r="CE31" s="35"/>
      <c r="CF31" s="46"/>
      <c r="CG31" s="49" t="s">
        <v>16</v>
      </c>
      <c r="CH31" s="59" t="e">
        <f>+CH30/CH29</f>
        <v>#DIV/0!</v>
      </c>
      <c r="CI31" s="62"/>
      <c r="CJ31" s="1"/>
      <c r="CK31" s="14"/>
      <c r="CL31" s="30"/>
      <c r="CM31" s="35"/>
      <c r="CN31" s="35"/>
      <c r="CO31" s="35"/>
      <c r="CP31" s="35"/>
      <c r="CQ31" s="35"/>
      <c r="CR31" s="46"/>
      <c r="CS31" s="49" t="s">
        <v>16</v>
      </c>
      <c r="CT31" s="59" t="e">
        <f>+CT30/CT29</f>
        <v>#DIV/0!</v>
      </c>
      <c r="CU31" s="62"/>
    </row>
    <row r="32" spans="2:99">
      <c r="B32" s="15" t="s">
        <v>22</v>
      </c>
      <c r="C32" s="23"/>
      <c r="D32" s="23"/>
      <c r="E32" s="23"/>
      <c r="F32" s="23"/>
      <c r="G32" s="23"/>
      <c r="H32" s="23"/>
      <c r="I32" s="23"/>
      <c r="J32" s="49" t="s">
        <v>18</v>
      </c>
      <c r="K32" s="58">
        <f>+COUNTIF(C34:I34,"*休")</f>
        <v>0</v>
      </c>
      <c r="M32" s="1"/>
      <c r="N32" s="15" t="s">
        <v>22</v>
      </c>
      <c r="O32" s="23"/>
      <c r="P32" s="23"/>
      <c r="Q32" s="23"/>
      <c r="R32" s="23"/>
      <c r="S32" s="23"/>
      <c r="T32" s="23"/>
      <c r="U32" s="23"/>
      <c r="V32" s="49" t="s">
        <v>18</v>
      </c>
      <c r="W32" s="58">
        <f>+COUNTIF(O34:U34,"*休")</f>
        <v>0</v>
      </c>
      <c r="AA32" s="15" t="s">
        <v>22</v>
      </c>
      <c r="AB32" s="23"/>
      <c r="AC32" s="23"/>
      <c r="AD32" s="23"/>
      <c r="AE32" s="23"/>
      <c r="AF32" s="23"/>
      <c r="AG32" s="23"/>
      <c r="AH32" s="23"/>
      <c r="AI32" s="49" t="s">
        <v>18</v>
      </c>
      <c r="AJ32" s="58">
        <f>+COUNTIF(AB34:AH34,"*休")</f>
        <v>0</v>
      </c>
      <c r="AL32" s="1"/>
      <c r="AM32" s="15" t="s">
        <v>22</v>
      </c>
      <c r="AN32" s="23"/>
      <c r="AO32" s="23"/>
      <c r="AP32" s="23"/>
      <c r="AQ32" s="23"/>
      <c r="AR32" s="23"/>
      <c r="AS32" s="23"/>
      <c r="AT32" s="23"/>
      <c r="AU32" s="49" t="s">
        <v>18</v>
      </c>
      <c r="AV32" s="58">
        <f>+COUNTIF(AN34:AT34,"*休")</f>
        <v>0</v>
      </c>
      <c r="AZ32" s="15" t="s">
        <v>22</v>
      </c>
      <c r="BA32" s="23"/>
      <c r="BB32" s="23"/>
      <c r="BC32" s="23"/>
      <c r="BD32" s="23"/>
      <c r="BE32" s="23"/>
      <c r="BF32" s="23"/>
      <c r="BG32" s="23"/>
      <c r="BH32" s="49" t="s">
        <v>18</v>
      </c>
      <c r="BI32" s="58">
        <f>+COUNTIF(BA34:BG34,"*休")</f>
        <v>0</v>
      </c>
      <c r="BK32" s="1"/>
      <c r="BL32" s="15" t="s">
        <v>22</v>
      </c>
      <c r="BM32" s="23"/>
      <c r="BN32" s="23"/>
      <c r="BO32" s="23"/>
      <c r="BP32" s="23"/>
      <c r="BQ32" s="23"/>
      <c r="BR32" s="23"/>
      <c r="BS32" s="23"/>
      <c r="BT32" s="49" t="s">
        <v>18</v>
      </c>
      <c r="BU32" s="58">
        <f>+COUNTIF(BM34:BS34,"*休")</f>
        <v>0</v>
      </c>
      <c r="BY32" s="15" t="s">
        <v>22</v>
      </c>
      <c r="BZ32" s="23"/>
      <c r="CA32" s="23"/>
      <c r="CB32" s="23"/>
      <c r="CC32" s="23"/>
      <c r="CD32" s="23"/>
      <c r="CE32" s="23"/>
      <c r="CF32" s="23"/>
      <c r="CG32" s="49" t="s">
        <v>18</v>
      </c>
      <c r="CH32" s="58">
        <f>+COUNTIF(BZ34:CF34,"*休")</f>
        <v>0</v>
      </c>
      <c r="CJ32" s="1"/>
      <c r="CK32" s="15" t="s">
        <v>22</v>
      </c>
      <c r="CL32" s="23"/>
      <c r="CM32" s="23"/>
      <c r="CN32" s="23"/>
      <c r="CO32" s="23"/>
      <c r="CP32" s="23"/>
      <c r="CQ32" s="23"/>
      <c r="CR32" s="23"/>
      <c r="CS32" s="49" t="s">
        <v>18</v>
      </c>
      <c r="CT32" s="58">
        <f>+COUNTIF(CL34:CR34,"*休")</f>
        <v>0</v>
      </c>
    </row>
    <row r="33" spans="2:99">
      <c r="B33" s="11" t="s">
        <v>0</v>
      </c>
      <c r="C33" s="23"/>
      <c r="D33" s="23"/>
      <c r="E33" s="23"/>
      <c r="F33" s="23"/>
      <c r="G33" s="23"/>
      <c r="H33" s="23"/>
      <c r="I33" s="23"/>
      <c r="J33" s="50" t="s">
        <v>12</v>
      </c>
      <c r="K33" s="60">
        <f>+K32/K29</f>
        <v>0</v>
      </c>
      <c r="L33" s="62"/>
      <c r="M33" s="1"/>
      <c r="N33" s="11" t="s">
        <v>0</v>
      </c>
      <c r="O33" s="23"/>
      <c r="P33" s="23"/>
      <c r="Q33" s="23"/>
      <c r="R33" s="23"/>
      <c r="S33" s="23"/>
      <c r="T33" s="23"/>
      <c r="U33" s="23"/>
      <c r="V33" s="50" t="s">
        <v>12</v>
      </c>
      <c r="W33" s="60">
        <f>+W32/W29</f>
        <v>0</v>
      </c>
      <c r="X33" s="62"/>
      <c r="AA33" s="11" t="s">
        <v>0</v>
      </c>
      <c r="AB33" s="23"/>
      <c r="AC33" s="23"/>
      <c r="AD33" s="23"/>
      <c r="AE33" s="23"/>
      <c r="AF33" s="23"/>
      <c r="AG33" s="23"/>
      <c r="AH33" s="23"/>
      <c r="AI33" s="50" t="s">
        <v>12</v>
      </c>
      <c r="AJ33" s="60">
        <f>+AJ32/AJ29</f>
        <v>0</v>
      </c>
      <c r="AK33" s="62"/>
      <c r="AL33" s="1"/>
      <c r="AM33" s="11" t="s">
        <v>0</v>
      </c>
      <c r="AN33" s="23"/>
      <c r="AO33" s="23"/>
      <c r="AP33" s="23"/>
      <c r="AQ33" s="23"/>
      <c r="AR33" s="23"/>
      <c r="AS33" s="23"/>
      <c r="AT33" s="23"/>
      <c r="AU33" s="50" t="s">
        <v>12</v>
      </c>
      <c r="AV33" s="60" t="e">
        <f>+AV32/AV29</f>
        <v>#DIV/0!</v>
      </c>
      <c r="AW33" s="62"/>
      <c r="AZ33" s="11" t="s">
        <v>0</v>
      </c>
      <c r="BA33" s="23"/>
      <c r="BB33" s="23"/>
      <c r="BC33" s="23"/>
      <c r="BD33" s="23"/>
      <c r="BE33" s="23"/>
      <c r="BF33" s="23"/>
      <c r="BG33" s="23"/>
      <c r="BH33" s="50" t="s">
        <v>12</v>
      </c>
      <c r="BI33" s="60" t="e">
        <f>+BI32/BI29</f>
        <v>#DIV/0!</v>
      </c>
      <c r="BJ33" s="62"/>
      <c r="BK33" s="1"/>
      <c r="BL33" s="11" t="s">
        <v>0</v>
      </c>
      <c r="BM33" s="23"/>
      <c r="BN33" s="23"/>
      <c r="BO33" s="23"/>
      <c r="BP33" s="23"/>
      <c r="BQ33" s="23"/>
      <c r="BR33" s="23"/>
      <c r="BS33" s="23"/>
      <c r="BT33" s="50" t="s">
        <v>12</v>
      </c>
      <c r="BU33" s="60" t="e">
        <f>+BU32/BU29</f>
        <v>#DIV/0!</v>
      </c>
      <c r="BV33" s="62"/>
      <c r="BY33" s="11" t="s">
        <v>0</v>
      </c>
      <c r="BZ33" s="23"/>
      <c r="CA33" s="23"/>
      <c r="CB33" s="23"/>
      <c r="CC33" s="23"/>
      <c r="CD33" s="23"/>
      <c r="CE33" s="23"/>
      <c r="CF33" s="23"/>
      <c r="CG33" s="50" t="s">
        <v>12</v>
      </c>
      <c r="CH33" s="60" t="e">
        <f>+CH32/CH29</f>
        <v>#DIV/0!</v>
      </c>
      <c r="CI33" s="62"/>
      <c r="CJ33" s="1"/>
      <c r="CK33" s="11" t="s">
        <v>0</v>
      </c>
      <c r="CL33" s="23"/>
      <c r="CM33" s="23"/>
      <c r="CN33" s="23"/>
      <c r="CO33" s="23"/>
      <c r="CP33" s="23"/>
      <c r="CQ33" s="23"/>
      <c r="CR33" s="23"/>
      <c r="CS33" s="50" t="s">
        <v>12</v>
      </c>
      <c r="CT33" s="60" t="e">
        <f>+CT32/CT29</f>
        <v>#DIV/0!</v>
      </c>
      <c r="CU33" s="62"/>
    </row>
    <row r="34" spans="2:99">
      <c r="B34" s="16" t="s">
        <v>13</v>
      </c>
      <c r="C34" s="24"/>
      <c r="D34" s="24"/>
      <c r="E34" s="24"/>
      <c r="F34" s="24"/>
      <c r="G34" s="24"/>
      <c r="H34" s="24"/>
      <c r="I34" s="24"/>
      <c r="J34" s="51" t="s">
        <v>59</v>
      </c>
      <c r="K34" s="61" t="str">
        <f>IF(H35="","OK",_xlfn.IFS(H33=I33="休","OK",K32&gt;=2,"OK",K32&gt;=2-L28,"OK",K32&lt;2,"NG"))</f>
        <v>NG</v>
      </c>
      <c r="L34" s="62"/>
      <c r="M34" s="66"/>
      <c r="N34" s="16" t="s">
        <v>13</v>
      </c>
      <c r="O34" s="24"/>
      <c r="P34" s="24"/>
      <c r="Q34" s="24"/>
      <c r="R34" s="24"/>
      <c r="S34" s="24"/>
      <c r="T34" s="24"/>
      <c r="U34" s="24"/>
      <c r="V34" s="51" t="s">
        <v>59</v>
      </c>
      <c r="W34" s="61" t="str">
        <f>IF(T35="","OK",_xlfn.IFS(T33=U33="休","OK",W32&gt;=2,"OK",W32&gt;=2-X28,"OK",W32&lt;2,"NG"))</f>
        <v>NG</v>
      </c>
      <c r="X34" s="62"/>
      <c r="AA34" s="16" t="s">
        <v>13</v>
      </c>
      <c r="AB34" s="24"/>
      <c r="AC34" s="24"/>
      <c r="AD34" s="24"/>
      <c r="AE34" s="24"/>
      <c r="AF34" s="24"/>
      <c r="AG34" s="24"/>
      <c r="AH34" s="24"/>
      <c r="AI34" s="51" t="s">
        <v>59</v>
      </c>
      <c r="AJ34" s="61" t="str">
        <f>IF(AG35="","OK",_xlfn.IFS(AG33=AH33="休","OK",AJ32&gt;=2,"OK",AJ32&gt;=2-AK28,"OK",AJ32&lt;2,"NG"))</f>
        <v>NG</v>
      </c>
      <c r="AK34" s="62"/>
      <c r="AL34" s="66"/>
      <c r="AM34" s="16" t="s">
        <v>13</v>
      </c>
      <c r="AN34" s="24"/>
      <c r="AO34" s="24"/>
      <c r="AP34" s="24"/>
      <c r="AQ34" s="24"/>
      <c r="AR34" s="24"/>
      <c r="AS34" s="24"/>
      <c r="AT34" s="24"/>
      <c r="AU34" s="51" t="s">
        <v>59</v>
      </c>
      <c r="AV34" s="61" t="str">
        <f>IF(AS35="","OK",_xlfn.IFS(AS33=AT33="休","OK",AV32&gt;=2,"OK",AV32&gt;=2-AW28,"OK",AV32&lt;2,"NG"))</f>
        <v>OK</v>
      </c>
      <c r="AW34" s="62"/>
      <c r="AZ34" s="16" t="s">
        <v>13</v>
      </c>
      <c r="BA34" s="24"/>
      <c r="BB34" s="24"/>
      <c r="BC34" s="24"/>
      <c r="BD34" s="24"/>
      <c r="BE34" s="24"/>
      <c r="BF34" s="24"/>
      <c r="BG34" s="24"/>
      <c r="BH34" s="51" t="s">
        <v>59</v>
      </c>
      <c r="BI34" s="61" t="str">
        <f>IF(BF35="","OK",_xlfn.IFS(BF33=BG33="休","OK",BI32&gt;=2,"OK",BI32&gt;=2-BJ28,"OK",BI32&lt;2,"NG"))</f>
        <v>OK</v>
      </c>
      <c r="BJ34" s="62"/>
      <c r="BK34" s="66"/>
      <c r="BL34" s="16" t="s">
        <v>13</v>
      </c>
      <c r="BM34" s="24"/>
      <c r="BN34" s="24"/>
      <c r="BO34" s="24"/>
      <c r="BP34" s="24"/>
      <c r="BQ34" s="24"/>
      <c r="BR34" s="24"/>
      <c r="BS34" s="24"/>
      <c r="BT34" s="51" t="s">
        <v>59</v>
      </c>
      <c r="BU34" s="61" t="str">
        <f>IF(BR35="","OK",_xlfn.IFS(BR33=BS33="休","OK",BU32&gt;=2,"OK",BU32&gt;=2-BV28,"OK",BU32&lt;2,"NG"))</f>
        <v>OK</v>
      </c>
      <c r="BV34" s="62"/>
      <c r="BY34" s="16" t="s">
        <v>13</v>
      </c>
      <c r="BZ34" s="24"/>
      <c r="CA34" s="24"/>
      <c r="CB34" s="24"/>
      <c r="CC34" s="24"/>
      <c r="CD34" s="24"/>
      <c r="CE34" s="24"/>
      <c r="CF34" s="24"/>
      <c r="CG34" s="51" t="s">
        <v>59</v>
      </c>
      <c r="CH34" s="61" t="str">
        <f>IF(CE35="","OK",_xlfn.IFS(CE33=CF33="休","OK",CH32&gt;=2,"OK",CH32&gt;=2-CI28,"OK",CH32&lt;2,"NG"))</f>
        <v>OK</v>
      </c>
      <c r="CI34" s="62"/>
      <c r="CJ34" s="66"/>
      <c r="CK34" s="16" t="s">
        <v>13</v>
      </c>
      <c r="CL34" s="24"/>
      <c r="CM34" s="24"/>
      <c r="CN34" s="24"/>
      <c r="CO34" s="24"/>
      <c r="CP34" s="24"/>
      <c r="CQ34" s="24"/>
      <c r="CR34" s="24"/>
      <c r="CS34" s="51" t="s">
        <v>59</v>
      </c>
      <c r="CT34" s="61" t="str">
        <f>IF(CQ35="","OK",_xlfn.IFS(CQ33=CR33="休","OK",CT32&gt;=2,"OK",CT32&gt;=2-CU28,"OK",CT32&lt;2,"NG"))</f>
        <v>OK</v>
      </c>
      <c r="CU34" s="62"/>
    </row>
    <row r="35" spans="2:99" hidden="1" outlineLevel="1">
      <c r="C35" s="25" t="str">
        <f t="shared" ref="C35:I35" si="47">IF(C27="","",IF(C32="","通常",IF(C32="　","通常",C32)))</f>
        <v>通常</v>
      </c>
      <c r="D35" s="25" t="str">
        <f t="shared" si="47"/>
        <v>通常</v>
      </c>
      <c r="E35" s="25" t="str">
        <f t="shared" si="47"/>
        <v>通常</v>
      </c>
      <c r="F35" s="25" t="str">
        <f t="shared" si="47"/>
        <v>通常</v>
      </c>
      <c r="G35" s="25" t="str">
        <f t="shared" si="47"/>
        <v>通常</v>
      </c>
      <c r="H35" s="25" t="str">
        <f t="shared" si="47"/>
        <v>通常</v>
      </c>
      <c r="I35" s="25" t="str">
        <f t="shared" si="47"/>
        <v>通常</v>
      </c>
      <c r="J35" s="52"/>
      <c r="K35" s="62"/>
      <c r="L35" s="62"/>
      <c r="M35" s="66"/>
      <c r="O35" s="25" t="str">
        <f t="shared" ref="O35:U35" si="48">IF(O27="","",IF(O32="","通常",IF(O32="　","通常",O32)))</f>
        <v>通常</v>
      </c>
      <c r="P35" s="25" t="str">
        <f t="shared" si="48"/>
        <v>通常</v>
      </c>
      <c r="Q35" s="25" t="str">
        <f t="shared" si="48"/>
        <v>通常</v>
      </c>
      <c r="R35" s="25" t="str">
        <f t="shared" si="48"/>
        <v>通常</v>
      </c>
      <c r="S35" s="25" t="str">
        <f t="shared" si="48"/>
        <v>通常</v>
      </c>
      <c r="T35" s="25" t="str">
        <f t="shared" si="48"/>
        <v>通常</v>
      </c>
      <c r="U35" s="25" t="str">
        <f t="shared" si="48"/>
        <v>通常</v>
      </c>
      <c r="V35" s="52"/>
      <c r="W35" s="62"/>
      <c r="X35" s="62"/>
      <c r="AB35" s="25" t="str">
        <f t="shared" ref="AB35:AH35" si="49">IF(AB27="","",IF(AB32="","通常",IF(AB32="　","通常",AB32)))</f>
        <v>通常</v>
      </c>
      <c r="AC35" s="25" t="str">
        <f t="shared" si="49"/>
        <v>通常</v>
      </c>
      <c r="AD35" s="25" t="str">
        <f t="shared" si="49"/>
        <v>通常</v>
      </c>
      <c r="AE35" s="25" t="str">
        <f t="shared" si="49"/>
        <v>通常</v>
      </c>
      <c r="AF35" s="25" t="str">
        <f t="shared" si="49"/>
        <v>通常</v>
      </c>
      <c r="AG35" s="25" t="str">
        <f t="shared" si="49"/>
        <v>通常</v>
      </c>
      <c r="AH35" s="25" t="str">
        <f t="shared" si="49"/>
        <v>通常</v>
      </c>
      <c r="AI35" s="52"/>
      <c r="AJ35" s="62"/>
      <c r="AK35" s="62"/>
      <c r="AL35" s="66"/>
      <c r="AN35" s="25" t="str">
        <f t="shared" ref="AN35:AT35" si="50">IF(AN27="","",IF(AN32="","通常",IF(AN32="　","通常",AN32)))</f>
        <v/>
      </c>
      <c r="AO35" s="25" t="str">
        <f t="shared" si="50"/>
        <v/>
      </c>
      <c r="AP35" s="25" t="str">
        <f t="shared" si="50"/>
        <v/>
      </c>
      <c r="AQ35" s="25" t="str">
        <f t="shared" si="50"/>
        <v/>
      </c>
      <c r="AR35" s="25" t="str">
        <f t="shared" si="50"/>
        <v/>
      </c>
      <c r="AS35" s="25" t="str">
        <f t="shared" si="50"/>
        <v/>
      </c>
      <c r="AT35" s="25" t="str">
        <f t="shared" si="50"/>
        <v/>
      </c>
      <c r="AU35" s="52"/>
      <c r="AV35" s="62"/>
      <c r="AW35" s="62"/>
      <c r="BA35" s="25" t="str">
        <f t="shared" ref="BA35:BG35" si="51">IF(BA27="","",IF(BA32="","通常",IF(BA32="　","通常",BA32)))</f>
        <v/>
      </c>
      <c r="BB35" s="25" t="str">
        <f t="shared" si="51"/>
        <v/>
      </c>
      <c r="BC35" s="25" t="str">
        <f t="shared" si="51"/>
        <v/>
      </c>
      <c r="BD35" s="25" t="str">
        <f t="shared" si="51"/>
        <v/>
      </c>
      <c r="BE35" s="25" t="str">
        <f t="shared" si="51"/>
        <v/>
      </c>
      <c r="BF35" s="25" t="str">
        <f t="shared" si="51"/>
        <v/>
      </c>
      <c r="BG35" s="25" t="str">
        <f t="shared" si="51"/>
        <v/>
      </c>
      <c r="BH35" s="52"/>
      <c r="BI35" s="62"/>
      <c r="BJ35" s="62"/>
      <c r="BK35" s="66"/>
      <c r="BM35" s="25" t="str">
        <f t="shared" ref="BM35:BS35" si="52">IF(BM27="","",IF(BM32="","通常",IF(BM32="　","通常",BM32)))</f>
        <v/>
      </c>
      <c r="BN35" s="25" t="str">
        <f t="shared" si="52"/>
        <v/>
      </c>
      <c r="BO35" s="25" t="str">
        <f t="shared" si="52"/>
        <v/>
      </c>
      <c r="BP35" s="25" t="str">
        <f t="shared" si="52"/>
        <v/>
      </c>
      <c r="BQ35" s="25" t="str">
        <f t="shared" si="52"/>
        <v/>
      </c>
      <c r="BR35" s="25" t="str">
        <f t="shared" si="52"/>
        <v/>
      </c>
      <c r="BS35" s="25" t="str">
        <f t="shared" si="52"/>
        <v/>
      </c>
      <c r="BT35" s="52"/>
      <c r="BU35" s="62"/>
      <c r="BV35" s="62"/>
      <c r="BZ35" s="25" t="str">
        <f t="shared" ref="BZ35:CF35" si="53">IF(BZ27="","",IF(BZ32="","通常",IF(BZ32="　","通常",BZ32)))</f>
        <v/>
      </c>
      <c r="CA35" s="25" t="str">
        <f t="shared" si="53"/>
        <v/>
      </c>
      <c r="CB35" s="25" t="str">
        <f t="shared" si="53"/>
        <v/>
      </c>
      <c r="CC35" s="25" t="str">
        <f t="shared" si="53"/>
        <v/>
      </c>
      <c r="CD35" s="25" t="str">
        <f t="shared" si="53"/>
        <v/>
      </c>
      <c r="CE35" s="25" t="str">
        <f t="shared" si="53"/>
        <v/>
      </c>
      <c r="CF35" s="25" t="str">
        <f t="shared" si="53"/>
        <v/>
      </c>
      <c r="CG35" s="52"/>
      <c r="CH35" s="62"/>
      <c r="CI35" s="62"/>
      <c r="CJ35" s="66"/>
      <c r="CL35" s="25" t="str">
        <f t="shared" ref="CL35:CR35" si="54">IF(CL27="","",IF(CL32="","通常",IF(CL32="　","通常",CL32)))</f>
        <v/>
      </c>
      <c r="CM35" s="25" t="str">
        <f t="shared" si="54"/>
        <v/>
      </c>
      <c r="CN35" s="25" t="str">
        <f t="shared" si="54"/>
        <v/>
      </c>
      <c r="CO35" s="25" t="str">
        <f t="shared" si="54"/>
        <v/>
      </c>
      <c r="CP35" s="25" t="str">
        <f t="shared" si="54"/>
        <v/>
      </c>
      <c r="CQ35" s="25" t="str">
        <f t="shared" si="54"/>
        <v/>
      </c>
      <c r="CR35" s="25" t="str">
        <f t="shared" si="54"/>
        <v/>
      </c>
      <c r="CS35" s="52"/>
      <c r="CT35" s="62"/>
      <c r="CU35" s="62"/>
    </row>
    <row r="36" spans="2:99" hidden="1" outlineLevel="1">
      <c r="C36" s="25" t="str">
        <f t="shared" ref="C36:I36" si="55">IF(C27="","",IF(C32="","通常実績",IF(C32="　","通常実績",C32)))</f>
        <v>通常実績</v>
      </c>
      <c r="D36" s="25" t="str">
        <f t="shared" si="55"/>
        <v>通常実績</v>
      </c>
      <c r="E36" s="25" t="str">
        <f t="shared" si="55"/>
        <v>通常実績</v>
      </c>
      <c r="F36" s="25" t="str">
        <f t="shared" si="55"/>
        <v>通常実績</v>
      </c>
      <c r="G36" s="25" t="str">
        <f t="shared" si="55"/>
        <v>通常実績</v>
      </c>
      <c r="H36" s="25" t="str">
        <f t="shared" si="55"/>
        <v>通常実績</v>
      </c>
      <c r="I36" s="25" t="str">
        <f t="shared" si="55"/>
        <v>通常実績</v>
      </c>
      <c r="J36" s="52"/>
      <c r="K36" s="62"/>
      <c r="L36" s="62"/>
      <c r="M36" s="66"/>
      <c r="O36" s="25" t="str">
        <f t="shared" ref="O36:U36" si="56">IF(O27="","",IF(O32="","通常実績",IF(O32="　","通常実績",O32)))</f>
        <v>通常実績</v>
      </c>
      <c r="P36" s="25" t="str">
        <f t="shared" si="56"/>
        <v>通常実績</v>
      </c>
      <c r="Q36" s="25" t="str">
        <f t="shared" si="56"/>
        <v>通常実績</v>
      </c>
      <c r="R36" s="25" t="str">
        <f t="shared" si="56"/>
        <v>通常実績</v>
      </c>
      <c r="S36" s="25" t="str">
        <f t="shared" si="56"/>
        <v>通常実績</v>
      </c>
      <c r="T36" s="25" t="str">
        <f t="shared" si="56"/>
        <v>通常実績</v>
      </c>
      <c r="U36" s="25" t="str">
        <f t="shared" si="56"/>
        <v>通常実績</v>
      </c>
      <c r="V36" s="52"/>
      <c r="W36" s="62"/>
      <c r="X36" s="62"/>
      <c r="AB36" s="25" t="str">
        <f t="shared" ref="AB36:AH36" si="57">IF(AB27="","",IF(AB32="","通常実績",IF(AB32="　","通常実績",AB32)))</f>
        <v>通常実績</v>
      </c>
      <c r="AC36" s="25" t="str">
        <f t="shared" si="57"/>
        <v>通常実績</v>
      </c>
      <c r="AD36" s="25" t="str">
        <f t="shared" si="57"/>
        <v>通常実績</v>
      </c>
      <c r="AE36" s="25" t="str">
        <f t="shared" si="57"/>
        <v>通常実績</v>
      </c>
      <c r="AF36" s="25" t="str">
        <f t="shared" si="57"/>
        <v>通常実績</v>
      </c>
      <c r="AG36" s="25" t="str">
        <f t="shared" si="57"/>
        <v>通常実績</v>
      </c>
      <c r="AH36" s="25" t="str">
        <f t="shared" si="57"/>
        <v>通常実績</v>
      </c>
      <c r="AI36" s="52"/>
      <c r="AJ36" s="62"/>
      <c r="AK36" s="62"/>
      <c r="AL36" s="66"/>
      <c r="AN36" s="25" t="str">
        <f t="shared" ref="AN36:AT36" si="58">IF(AN27="","",IF(AN32="","通常実績",IF(AN32="　","通常実績",AN32)))</f>
        <v/>
      </c>
      <c r="AO36" s="25" t="str">
        <f t="shared" si="58"/>
        <v/>
      </c>
      <c r="AP36" s="25" t="str">
        <f t="shared" si="58"/>
        <v/>
      </c>
      <c r="AQ36" s="25" t="str">
        <f t="shared" si="58"/>
        <v/>
      </c>
      <c r="AR36" s="25" t="str">
        <f t="shared" si="58"/>
        <v/>
      </c>
      <c r="AS36" s="25" t="str">
        <f t="shared" si="58"/>
        <v/>
      </c>
      <c r="AT36" s="25" t="str">
        <f t="shared" si="58"/>
        <v/>
      </c>
      <c r="AU36" s="52"/>
      <c r="AV36" s="62"/>
      <c r="AW36" s="62"/>
      <c r="BA36" s="25" t="str">
        <f t="shared" ref="BA36:BG36" si="59">IF(BA27="","",IF(BA32="","通常実績",IF(BA32="　","通常実績",BA32)))</f>
        <v/>
      </c>
      <c r="BB36" s="25" t="str">
        <f t="shared" si="59"/>
        <v/>
      </c>
      <c r="BC36" s="25" t="str">
        <f t="shared" si="59"/>
        <v/>
      </c>
      <c r="BD36" s="25" t="str">
        <f t="shared" si="59"/>
        <v/>
      </c>
      <c r="BE36" s="25" t="str">
        <f t="shared" si="59"/>
        <v/>
      </c>
      <c r="BF36" s="25" t="str">
        <f t="shared" si="59"/>
        <v/>
      </c>
      <c r="BG36" s="25" t="str">
        <f t="shared" si="59"/>
        <v/>
      </c>
      <c r="BH36" s="52"/>
      <c r="BI36" s="62"/>
      <c r="BJ36" s="62"/>
      <c r="BK36" s="66"/>
      <c r="BM36" s="25" t="str">
        <f t="shared" ref="BM36:BS36" si="60">IF(BM27="","",IF(BM32="","通常実績",IF(BM32="　","通常実績",BM32)))</f>
        <v/>
      </c>
      <c r="BN36" s="25" t="str">
        <f t="shared" si="60"/>
        <v/>
      </c>
      <c r="BO36" s="25" t="str">
        <f t="shared" si="60"/>
        <v/>
      </c>
      <c r="BP36" s="25" t="str">
        <f t="shared" si="60"/>
        <v/>
      </c>
      <c r="BQ36" s="25" t="str">
        <f t="shared" si="60"/>
        <v/>
      </c>
      <c r="BR36" s="25" t="str">
        <f t="shared" si="60"/>
        <v/>
      </c>
      <c r="BS36" s="25" t="str">
        <f t="shared" si="60"/>
        <v/>
      </c>
      <c r="BT36" s="52"/>
      <c r="BU36" s="62"/>
      <c r="BV36" s="62"/>
      <c r="BZ36" s="25" t="str">
        <f t="shared" ref="BZ36:CF36" si="61">IF(BZ27="","",IF(BZ32="","通常実績",IF(BZ32="　","通常実績",BZ32)))</f>
        <v/>
      </c>
      <c r="CA36" s="25" t="str">
        <f t="shared" si="61"/>
        <v/>
      </c>
      <c r="CB36" s="25" t="str">
        <f t="shared" si="61"/>
        <v/>
      </c>
      <c r="CC36" s="25" t="str">
        <f t="shared" si="61"/>
        <v/>
      </c>
      <c r="CD36" s="25" t="str">
        <f t="shared" si="61"/>
        <v/>
      </c>
      <c r="CE36" s="25" t="str">
        <f t="shared" si="61"/>
        <v/>
      </c>
      <c r="CF36" s="25" t="str">
        <f t="shared" si="61"/>
        <v/>
      </c>
      <c r="CG36" s="52"/>
      <c r="CH36" s="62"/>
      <c r="CI36" s="62"/>
      <c r="CJ36" s="66"/>
      <c r="CL36" s="25" t="str">
        <f t="shared" ref="CL36:CR36" si="62">IF(CL27="","",IF(CL32="","通常実績",IF(CL32="　","通常実績",CL32)))</f>
        <v/>
      </c>
      <c r="CM36" s="25" t="str">
        <f t="shared" si="62"/>
        <v/>
      </c>
      <c r="CN36" s="25" t="str">
        <f t="shared" si="62"/>
        <v/>
      </c>
      <c r="CO36" s="25" t="str">
        <f t="shared" si="62"/>
        <v/>
      </c>
      <c r="CP36" s="25" t="str">
        <f t="shared" si="62"/>
        <v/>
      </c>
      <c r="CQ36" s="25" t="str">
        <f t="shared" si="62"/>
        <v/>
      </c>
      <c r="CR36" s="25" t="str">
        <f t="shared" si="62"/>
        <v/>
      </c>
      <c r="CS36" s="52"/>
      <c r="CT36" s="62"/>
      <c r="CU36" s="62"/>
    </row>
    <row r="37" spans="2:99" collapsed="1">
      <c r="C37" s="26"/>
      <c r="D37" s="26"/>
      <c r="E37" s="26"/>
      <c r="F37" s="26"/>
      <c r="G37" s="26"/>
      <c r="H37" s="26"/>
      <c r="I37" s="26"/>
      <c r="J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</row>
    <row r="38" spans="2:99" s="3" customFormat="1" ht="13.5" hidden="1" customHeight="1" outlineLevel="1">
      <c r="B38" s="8"/>
      <c r="C38" s="3">
        <f>YEAR(I25+1)</f>
        <v>2026</v>
      </c>
      <c r="D38" s="3">
        <f>MONTH(I25+1)</f>
        <v>8</v>
      </c>
      <c r="E38" s="37">
        <f>DAY(I27)+1</f>
        <v>10</v>
      </c>
      <c r="F38" s="38">
        <f>DATE(C38,D38,E38)</f>
        <v>46244</v>
      </c>
      <c r="G38" s="8"/>
      <c r="H38" s="8"/>
      <c r="J38" s="8"/>
      <c r="K38" s="8"/>
      <c r="L38" s="8"/>
      <c r="M38" s="8"/>
      <c r="N38" s="8"/>
      <c r="O38" s="3">
        <f>YEAR(U25+1)</f>
        <v>2026</v>
      </c>
      <c r="P38" s="3">
        <f>MONTH(U25+1)</f>
        <v>10</v>
      </c>
      <c r="Q38" s="37">
        <f>DAY(U27)+1</f>
        <v>5</v>
      </c>
      <c r="R38" s="38">
        <f>DATE(O38,P38,Q38)</f>
        <v>46300</v>
      </c>
      <c r="S38" s="8"/>
      <c r="T38" s="8"/>
      <c r="V38" s="8"/>
      <c r="W38" s="8"/>
      <c r="X38" s="8"/>
      <c r="AA38" s="8"/>
      <c r="AB38" s="3">
        <f>YEAR(AH25+1)</f>
        <v>2026</v>
      </c>
      <c r="AC38" s="3">
        <f>MONTH(AH25+1)</f>
        <v>11</v>
      </c>
      <c r="AD38" s="37">
        <f>DAY(AH27)+1</f>
        <v>30</v>
      </c>
      <c r="AE38" s="38">
        <f>DATE(AB38,AC38,AD38)</f>
        <v>46356</v>
      </c>
      <c r="AF38" s="8"/>
      <c r="AG38" s="8"/>
      <c r="AI38" s="8"/>
      <c r="AJ38" s="8"/>
      <c r="AK38" s="8"/>
      <c r="AL38" s="8"/>
      <c r="AM38" s="8"/>
      <c r="AN38" s="3">
        <f>YEAR(AT25+1)</f>
        <v>2027</v>
      </c>
      <c r="AO38" s="3">
        <f>MONTH(AT25+1)</f>
        <v>1</v>
      </c>
      <c r="AP38" s="37" t="e">
        <f>DAY(AT27)+1</f>
        <v>#VALUE!</v>
      </c>
      <c r="AQ38" s="38" t="e">
        <f>DATE(AN38,AO38,AP38)</f>
        <v>#VALUE!</v>
      </c>
      <c r="AR38" s="8"/>
      <c r="AS38" s="8"/>
      <c r="AU38" s="8"/>
      <c r="AV38" s="8"/>
      <c r="AW38" s="8"/>
      <c r="AZ38" s="8"/>
      <c r="BA38" s="3">
        <f>YEAR(BG25+1)</f>
        <v>2027</v>
      </c>
      <c r="BB38" s="3">
        <f>MONTH(BG25+1)</f>
        <v>3</v>
      </c>
      <c r="BC38" s="37" t="e">
        <f>DAY(BG27)+1</f>
        <v>#VALUE!</v>
      </c>
      <c r="BD38" s="38" t="e">
        <f>DATE(BA38,BB38,BC38)</f>
        <v>#VALUE!</v>
      </c>
      <c r="BE38" s="8"/>
      <c r="BF38" s="8"/>
      <c r="BH38" s="8"/>
      <c r="BI38" s="8"/>
      <c r="BJ38" s="8"/>
      <c r="BK38" s="8"/>
      <c r="BL38" s="8"/>
      <c r="BM38" s="3">
        <f>YEAR(BS25+1)</f>
        <v>2027</v>
      </c>
      <c r="BN38" s="3">
        <f>MONTH(BS25+1)</f>
        <v>5</v>
      </c>
      <c r="BO38" s="37" t="e">
        <f>DAY(BS27)+1</f>
        <v>#VALUE!</v>
      </c>
      <c r="BP38" s="38" t="e">
        <f>DATE(BM38,BN38,BO38)</f>
        <v>#VALUE!</v>
      </c>
      <c r="BQ38" s="8"/>
      <c r="BR38" s="8"/>
      <c r="BT38" s="8"/>
      <c r="BU38" s="8"/>
      <c r="BV38" s="8"/>
      <c r="BY38" s="8"/>
      <c r="BZ38" s="3">
        <f>YEAR(CF25+1)</f>
        <v>2027</v>
      </c>
      <c r="CA38" s="3">
        <f>MONTH(CF25+1)</f>
        <v>7</v>
      </c>
      <c r="CB38" s="37" t="e">
        <f>DAY(CF27)+1</f>
        <v>#VALUE!</v>
      </c>
      <c r="CC38" s="38" t="e">
        <f>DATE(BZ38,CA38,CB38)</f>
        <v>#VALUE!</v>
      </c>
      <c r="CD38" s="8"/>
      <c r="CE38" s="8"/>
      <c r="CG38" s="8"/>
      <c r="CH38" s="8"/>
      <c r="CI38" s="8"/>
      <c r="CJ38" s="8"/>
      <c r="CK38" s="8"/>
      <c r="CL38" s="3">
        <f>YEAR(CR25+1)</f>
        <v>2027</v>
      </c>
      <c r="CM38" s="3">
        <f>MONTH(CR25+1)</f>
        <v>9</v>
      </c>
      <c r="CN38" s="37" t="e">
        <f>DAY(CR27)+1</f>
        <v>#VALUE!</v>
      </c>
      <c r="CO38" s="38" t="e">
        <f>DATE(CL38,CM38,CN38)</f>
        <v>#VALUE!</v>
      </c>
      <c r="CP38" s="8"/>
      <c r="CQ38" s="8"/>
      <c r="CS38" s="8"/>
      <c r="CT38" s="8"/>
      <c r="CU38" s="8"/>
    </row>
    <row r="39" spans="2:99" s="4" customFormat="1" ht="13.5" hidden="1" customHeight="1" outlineLevel="1">
      <c r="B39" s="9"/>
      <c r="C39" s="4">
        <f>I25+1</f>
        <v>46244</v>
      </c>
      <c r="D39" s="4">
        <f t="shared" ref="D39:I39" si="63">C39+1</f>
        <v>46245</v>
      </c>
      <c r="E39" s="4">
        <f t="shared" si="63"/>
        <v>46246</v>
      </c>
      <c r="F39" s="4">
        <f t="shared" si="63"/>
        <v>46247</v>
      </c>
      <c r="G39" s="4">
        <f t="shared" si="63"/>
        <v>46248</v>
      </c>
      <c r="H39" s="4">
        <f t="shared" si="63"/>
        <v>46249</v>
      </c>
      <c r="I39" s="4">
        <f t="shared" si="63"/>
        <v>46250</v>
      </c>
      <c r="J39" s="9"/>
      <c r="K39" s="9"/>
      <c r="L39" s="9"/>
      <c r="M39" s="9"/>
      <c r="N39" s="9"/>
      <c r="O39" s="4">
        <f>U25+1</f>
        <v>46300</v>
      </c>
      <c r="P39" s="4">
        <f t="shared" ref="P39:U39" si="64">O39+1</f>
        <v>46301</v>
      </c>
      <c r="Q39" s="4">
        <f t="shared" si="64"/>
        <v>46302</v>
      </c>
      <c r="R39" s="4">
        <f t="shared" si="64"/>
        <v>46303</v>
      </c>
      <c r="S39" s="4">
        <f t="shared" si="64"/>
        <v>46304</v>
      </c>
      <c r="T39" s="4">
        <f t="shared" si="64"/>
        <v>46305</v>
      </c>
      <c r="U39" s="4">
        <f t="shared" si="64"/>
        <v>46306</v>
      </c>
      <c r="V39" s="9"/>
      <c r="W39" s="9"/>
      <c r="X39" s="9"/>
      <c r="AA39" s="9"/>
      <c r="AB39" s="4">
        <f>AH25+1</f>
        <v>46356</v>
      </c>
      <c r="AC39" s="4">
        <f t="shared" ref="AC39:AH39" si="65">AB39+1</f>
        <v>46357</v>
      </c>
      <c r="AD39" s="4">
        <f t="shared" si="65"/>
        <v>46358</v>
      </c>
      <c r="AE39" s="4">
        <f t="shared" si="65"/>
        <v>46359</v>
      </c>
      <c r="AF39" s="4">
        <f t="shared" si="65"/>
        <v>46360</v>
      </c>
      <c r="AG39" s="4">
        <f t="shared" si="65"/>
        <v>46361</v>
      </c>
      <c r="AH39" s="4">
        <f t="shared" si="65"/>
        <v>46362</v>
      </c>
      <c r="AI39" s="9"/>
      <c r="AJ39" s="9"/>
      <c r="AK39" s="9"/>
      <c r="AL39" s="9"/>
      <c r="AM39" s="9"/>
      <c r="AN39" s="4">
        <f>AT25+1</f>
        <v>46412</v>
      </c>
      <c r="AO39" s="4">
        <f t="shared" ref="AO39:AT39" si="66">AN39+1</f>
        <v>46413</v>
      </c>
      <c r="AP39" s="4">
        <f t="shared" si="66"/>
        <v>46414</v>
      </c>
      <c r="AQ39" s="4">
        <f t="shared" si="66"/>
        <v>46415</v>
      </c>
      <c r="AR39" s="4">
        <f t="shared" si="66"/>
        <v>46416</v>
      </c>
      <c r="AS39" s="4">
        <f t="shared" si="66"/>
        <v>46417</v>
      </c>
      <c r="AT39" s="4">
        <f t="shared" si="66"/>
        <v>46418</v>
      </c>
      <c r="AU39" s="9"/>
      <c r="AV39" s="9"/>
      <c r="AW39" s="9"/>
      <c r="AZ39" s="9"/>
      <c r="BA39" s="4">
        <f>BG25+1</f>
        <v>46468</v>
      </c>
      <c r="BB39" s="4">
        <f t="shared" ref="BB39:BG39" si="67">BA39+1</f>
        <v>46469</v>
      </c>
      <c r="BC39" s="4">
        <f t="shared" si="67"/>
        <v>46470</v>
      </c>
      <c r="BD39" s="4">
        <f t="shared" si="67"/>
        <v>46471</v>
      </c>
      <c r="BE39" s="4">
        <f t="shared" si="67"/>
        <v>46472</v>
      </c>
      <c r="BF39" s="4">
        <f t="shared" si="67"/>
        <v>46473</v>
      </c>
      <c r="BG39" s="4">
        <f t="shared" si="67"/>
        <v>46474</v>
      </c>
      <c r="BH39" s="9"/>
      <c r="BI39" s="9"/>
      <c r="BJ39" s="9"/>
      <c r="BK39" s="9"/>
      <c r="BL39" s="9"/>
      <c r="BM39" s="4">
        <f>BS25+1</f>
        <v>46524</v>
      </c>
      <c r="BN39" s="4">
        <f t="shared" ref="BN39:BS39" si="68">BM39+1</f>
        <v>46525</v>
      </c>
      <c r="BO39" s="4">
        <f t="shared" si="68"/>
        <v>46526</v>
      </c>
      <c r="BP39" s="4">
        <f t="shared" si="68"/>
        <v>46527</v>
      </c>
      <c r="BQ39" s="4">
        <f t="shared" si="68"/>
        <v>46528</v>
      </c>
      <c r="BR39" s="4">
        <f t="shared" si="68"/>
        <v>46529</v>
      </c>
      <c r="BS39" s="4">
        <f t="shared" si="68"/>
        <v>46530</v>
      </c>
      <c r="BT39" s="9"/>
      <c r="BU39" s="9"/>
      <c r="BV39" s="9"/>
      <c r="BY39" s="9"/>
      <c r="BZ39" s="4">
        <f>CF25+1</f>
        <v>46580</v>
      </c>
      <c r="CA39" s="4">
        <f t="shared" ref="CA39:CF39" si="69">BZ39+1</f>
        <v>46581</v>
      </c>
      <c r="CB39" s="4">
        <f t="shared" si="69"/>
        <v>46582</v>
      </c>
      <c r="CC39" s="4">
        <f t="shared" si="69"/>
        <v>46583</v>
      </c>
      <c r="CD39" s="4">
        <f t="shared" si="69"/>
        <v>46584</v>
      </c>
      <c r="CE39" s="4">
        <f t="shared" si="69"/>
        <v>46585</v>
      </c>
      <c r="CF39" s="4">
        <f t="shared" si="69"/>
        <v>46586</v>
      </c>
      <c r="CG39" s="9"/>
      <c r="CH39" s="9"/>
      <c r="CI39" s="9"/>
      <c r="CJ39" s="9"/>
      <c r="CK39" s="9"/>
      <c r="CL39" s="4">
        <f>CR25+1</f>
        <v>46636</v>
      </c>
      <c r="CM39" s="4">
        <f t="shared" ref="CM39:CR39" si="70">CL39+1</f>
        <v>46637</v>
      </c>
      <c r="CN39" s="4">
        <f t="shared" si="70"/>
        <v>46638</v>
      </c>
      <c r="CO39" s="4">
        <f t="shared" si="70"/>
        <v>46639</v>
      </c>
      <c r="CP39" s="4">
        <f t="shared" si="70"/>
        <v>46640</v>
      </c>
      <c r="CQ39" s="4">
        <f t="shared" si="70"/>
        <v>46641</v>
      </c>
      <c r="CR39" s="4">
        <f t="shared" si="70"/>
        <v>46642</v>
      </c>
      <c r="CS39" s="9"/>
      <c r="CT39" s="9"/>
      <c r="CU39" s="9"/>
    </row>
    <row r="40" spans="2:99" ht="13.5" customHeight="1" collapsed="1">
      <c r="B40" s="10" t="s">
        <v>28</v>
      </c>
      <c r="C40" s="17">
        <f>DATE($C38,$D38,1)</f>
        <v>46235</v>
      </c>
      <c r="D40" s="31"/>
      <c r="E40" s="31"/>
      <c r="F40" s="31"/>
      <c r="G40" s="31"/>
      <c r="H40" s="31"/>
      <c r="I40" s="31"/>
      <c r="J40" s="31"/>
      <c r="K40" s="55"/>
      <c r="L40" s="63"/>
      <c r="M40" s="1"/>
      <c r="N40" s="10" t="s">
        <v>28</v>
      </c>
      <c r="O40" s="17">
        <f>DATE($O38,$P38,1)</f>
        <v>46296</v>
      </c>
      <c r="P40" s="31"/>
      <c r="Q40" s="31"/>
      <c r="R40" s="31"/>
      <c r="S40" s="31"/>
      <c r="T40" s="31"/>
      <c r="U40" s="31"/>
      <c r="V40" s="31"/>
      <c r="W40" s="55"/>
      <c r="X40" s="63"/>
      <c r="AA40" s="10" t="s">
        <v>28</v>
      </c>
      <c r="AB40" s="17">
        <f>DATE($AB38,$AC38,1)</f>
        <v>46327</v>
      </c>
      <c r="AC40" s="31"/>
      <c r="AD40" s="31"/>
      <c r="AE40" s="31"/>
      <c r="AF40" s="31"/>
      <c r="AG40" s="31"/>
      <c r="AH40" s="31"/>
      <c r="AI40" s="31"/>
      <c r="AJ40" s="55"/>
      <c r="AK40" s="63"/>
      <c r="AL40" s="1"/>
      <c r="AM40" s="10" t="s">
        <v>28</v>
      </c>
      <c r="AN40" s="17">
        <f>DATE($AN38,$AO38,1)</f>
        <v>46388</v>
      </c>
      <c r="AO40" s="31"/>
      <c r="AP40" s="31"/>
      <c r="AQ40" s="31"/>
      <c r="AR40" s="31"/>
      <c r="AS40" s="31"/>
      <c r="AT40" s="31"/>
      <c r="AU40" s="31"/>
      <c r="AV40" s="55"/>
      <c r="AW40" s="63"/>
      <c r="AZ40" s="10" t="s">
        <v>28</v>
      </c>
      <c r="BA40" s="17">
        <f>DATE(BA38,BB38,1)</f>
        <v>46447</v>
      </c>
      <c r="BB40" s="31"/>
      <c r="BC40" s="31"/>
      <c r="BD40" s="31"/>
      <c r="BE40" s="31"/>
      <c r="BF40" s="31"/>
      <c r="BG40" s="31"/>
      <c r="BH40" s="31"/>
      <c r="BI40" s="55"/>
      <c r="BJ40" s="63"/>
      <c r="BK40" s="1"/>
      <c r="BL40" s="10" t="s">
        <v>28</v>
      </c>
      <c r="BM40" s="17">
        <f>DATE(BM38,BN38,1)</f>
        <v>46508</v>
      </c>
      <c r="BN40" s="31"/>
      <c r="BO40" s="31"/>
      <c r="BP40" s="31"/>
      <c r="BQ40" s="31"/>
      <c r="BR40" s="31"/>
      <c r="BS40" s="31"/>
      <c r="BT40" s="31"/>
      <c r="BU40" s="55"/>
      <c r="BV40" s="63"/>
      <c r="BY40" s="10" t="s">
        <v>28</v>
      </c>
      <c r="BZ40" s="17">
        <f>DATE(BZ38,CA38,1)</f>
        <v>46569</v>
      </c>
      <c r="CA40" s="31"/>
      <c r="CB40" s="31"/>
      <c r="CC40" s="31"/>
      <c r="CD40" s="31"/>
      <c r="CE40" s="31"/>
      <c r="CF40" s="31"/>
      <c r="CG40" s="31"/>
      <c r="CH40" s="55"/>
      <c r="CI40" s="63"/>
      <c r="CJ40" s="1"/>
      <c r="CK40" s="10" t="s">
        <v>28</v>
      </c>
      <c r="CL40" s="17">
        <f>DATE(CL38,CM38,1)</f>
        <v>46631</v>
      </c>
      <c r="CM40" s="31"/>
      <c r="CN40" s="31"/>
      <c r="CO40" s="31"/>
      <c r="CP40" s="31"/>
      <c r="CQ40" s="31"/>
      <c r="CR40" s="31"/>
      <c r="CS40" s="31"/>
      <c r="CT40" s="55"/>
      <c r="CU40" s="63"/>
    </row>
    <row r="41" spans="2:99">
      <c r="B41" s="11" t="s">
        <v>30</v>
      </c>
      <c r="C41" s="27">
        <f>IF(I25&lt;$G$8,I27+1,"")</f>
        <v>46244</v>
      </c>
      <c r="D41" s="36">
        <f t="shared" ref="D41:I41" si="71">IF(C39&lt;$G$8,C41+1,"")</f>
        <v>46245</v>
      </c>
      <c r="E41" s="36">
        <f t="shared" si="71"/>
        <v>46246</v>
      </c>
      <c r="F41" s="36">
        <f t="shared" si="71"/>
        <v>46247</v>
      </c>
      <c r="G41" s="36">
        <f t="shared" si="71"/>
        <v>46248</v>
      </c>
      <c r="H41" s="36">
        <f t="shared" si="71"/>
        <v>46249</v>
      </c>
      <c r="I41" s="36">
        <f t="shared" si="71"/>
        <v>46250</v>
      </c>
      <c r="J41" s="48" t="s">
        <v>57</v>
      </c>
      <c r="K41" s="56">
        <f>+COUNTIFS(C42:I42,"土",C46:I46,"")+COUNTIFS(C42:I42,"日",C46:I46,"")+COUNTIFS(祝日,C39)+COUNTIFS(祝日,D39)+COUNTIFS(祝日,E39)+COUNTIFS(祝日,F39)+COUNTIFS(祝日,G39)</f>
        <v>3</v>
      </c>
      <c r="M41" s="1"/>
      <c r="N41" s="11" t="s">
        <v>30</v>
      </c>
      <c r="O41" s="27">
        <f>IF(U25&lt;$G$8,U27+1,"")</f>
        <v>46300</v>
      </c>
      <c r="P41" s="36">
        <f t="shared" ref="P41:U41" si="72">IF(O39&lt;$G$8,O41+1,"")</f>
        <v>46301</v>
      </c>
      <c r="Q41" s="36">
        <f t="shared" si="72"/>
        <v>46302</v>
      </c>
      <c r="R41" s="36">
        <f t="shared" si="72"/>
        <v>46303</v>
      </c>
      <c r="S41" s="36">
        <f t="shared" si="72"/>
        <v>46304</v>
      </c>
      <c r="T41" s="36">
        <f t="shared" si="72"/>
        <v>46305</v>
      </c>
      <c r="U41" s="36">
        <f t="shared" si="72"/>
        <v>46306</v>
      </c>
      <c r="V41" s="48" t="s">
        <v>57</v>
      </c>
      <c r="W41" s="56">
        <f>+COUNTIFS(O42:U42,"土",O46:U46,"")+COUNTIFS(O42:U42,"日",O46:U46,"")+COUNTIFS(祝日,O39)+COUNTIFS(祝日,P39)+COUNTIFS(祝日,Q39)+COUNTIFS(祝日,R39)+COUNTIFS(祝日,S39)</f>
        <v>2</v>
      </c>
      <c r="AA41" s="11" t="s">
        <v>30</v>
      </c>
      <c r="AB41" s="27">
        <f>IF(AH25&lt;$G$8,AH27+1,"")</f>
        <v>46356</v>
      </c>
      <c r="AC41" s="36">
        <f t="shared" ref="AC41:AH41" si="73">IF(AB39&lt;$G$8,AB41+1,"")</f>
        <v>46357</v>
      </c>
      <c r="AD41" s="36">
        <f t="shared" si="73"/>
        <v>46358</v>
      </c>
      <c r="AE41" s="36">
        <f t="shared" si="73"/>
        <v>46359</v>
      </c>
      <c r="AF41" s="36">
        <f t="shared" si="73"/>
        <v>46360</v>
      </c>
      <c r="AG41" s="36">
        <f t="shared" si="73"/>
        <v>46361</v>
      </c>
      <c r="AH41" s="36">
        <f t="shared" si="73"/>
        <v>46362</v>
      </c>
      <c r="AI41" s="48" t="s">
        <v>57</v>
      </c>
      <c r="AJ41" s="56">
        <f>+COUNTIFS(AB42:AH42,"土",AB46:AH46,"")+COUNTIFS(AB42:AH42,"日",AB46:AH46,"")+COUNTIFS(祝日,AB39)+COUNTIFS(祝日,AC39)+COUNTIFS(祝日,AD39)+COUNTIFS(祝日,AE39)+COUNTIFS(祝日,AF39)</f>
        <v>2</v>
      </c>
      <c r="AL41" s="1"/>
      <c r="AM41" s="11" t="s">
        <v>30</v>
      </c>
      <c r="AN41" s="27" t="str">
        <f>IF(AT25&lt;$G$8,AT27+1,"")</f>
        <v/>
      </c>
      <c r="AO41" s="36" t="str">
        <f t="shared" ref="AO41:AT41" si="74">IF(AN39&lt;$G$8,AN41+1,"")</f>
        <v/>
      </c>
      <c r="AP41" s="36" t="str">
        <f t="shared" si="74"/>
        <v/>
      </c>
      <c r="AQ41" s="36" t="str">
        <f t="shared" si="74"/>
        <v/>
      </c>
      <c r="AR41" s="36" t="str">
        <f t="shared" si="74"/>
        <v/>
      </c>
      <c r="AS41" s="36" t="str">
        <f t="shared" si="74"/>
        <v/>
      </c>
      <c r="AT41" s="36" t="str">
        <f t="shared" si="74"/>
        <v/>
      </c>
      <c r="AU41" s="48" t="s">
        <v>57</v>
      </c>
      <c r="AV41" s="56">
        <f>+COUNTIFS(AN42:AT42,"土",AN46:AT46,"")+COUNTIFS(AN42:AT42,"日",AN46:AT46,"")+COUNTIFS(祝日,AN39)+COUNTIFS(祝日,AO39)+COUNTIFS(祝日,AP39)+COUNTIFS(祝日,AQ39)+COUNTIFS(祝日,AR39)</f>
        <v>0</v>
      </c>
      <c r="AZ41" s="11" t="s">
        <v>30</v>
      </c>
      <c r="BA41" s="27" t="str">
        <f>IF(BG25&lt;$G$8,BG27+1,"")</f>
        <v/>
      </c>
      <c r="BB41" s="36" t="str">
        <f t="shared" ref="BB41:BG41" si="75">IF(BA39&lt;$G$8,BA41+1,"")</f>
        <v/>
      </c>
      <c r="BC41" s="36" t="str">
        <f t="shared" si="75"/>
        <v/>
      </c>
      <c r="BD41" s="36" t="str">
        <f t="shared" si="75"/>
        <v/>
      </c>
      <c r="BE41" s="36" t="str">
        <f t="shared" si="75"/>
        <v/>
      </c>
      <c r="BF41" s="36" t="str">
        <f t="shared" si="75"/>
        <v/>
      </c>
      <c r="BG41" s="36" t="str">
        <f t="shared" si="75"/>
        <v/>
      </c>
      <c r="BH41" s="48" t="s">
        <v>57</v>
      </c>
      <c r="BI41" s="56">
        <f>+COUNTIFS(BA42:BG42,"土",BA46:BG46,"")+COUNTIFS(BA42:BG42,"日",BA46:BG46,"")+COUNTIFS(祝日,BA39)+COUNTIFS(祝日,BB39)+COUNTIFS(祝日,BC39)+COUNTIFS(祝日,BD39)+COUNTIFS(祝日,BE39)</f>
        <v>1</v>
      </c>
      <c r="BK41" s="1"/>
      <c r="BL41" s="11" t="s">
        <v>30</v>
      </c>
      <c r="BM41" s="27" t="str">
        <f>IF(BS25&lt;$G$8,BS27+1,"")</f>
        <v/>
      </c>
      <c r="BN41" s="36" t="str">
        <f t="shared" ref="BN41:BS41" si="76">IF(BM39&lt;$G$8,BM41+1,"")</f>
        <v/>
      </c>
      <c r="BO41" s="36" t="str">
        <f t="shared" si="76"/>
        <v/>
      </c>
      <c r="BP41" s="36" t="str">
        <f t="shared" si="76"/>
        <v/>
      </c>
      <c r="BQ41" s="36" t="str">
        <f t="shared" si="76"/>
        <v/>
      </c>
      <c r="BR41" s="36" t="str">
        <f t="shared" si="76"/>
        <v/>
      </c>
      <c r="BS41" s="36" t="str">
        <f t="shared" si="76"/>
        <v/>
      </c>
      <c r="BT41" s="48" t="s">
        <v>57</v>
      </c>
      <c r="BU41" s="56">
        <f>+COUNTIFS(BM42:BS42,"土",BM46:BS46,"")+COUNTIFS(BM42:BS42,"日",BM46:BS46,"")+COUNTIFS(祝日,BM39)+COUNTIFS(祝日,BN39)+COUNTIFS(祝日,BO39)+COUNTIFS(祝日,BP39)+COUNTIFS(祝日,BQ39)</f>
        <v>0</v>
      </c>
      <c r="BY41" s="11" t="s">
        <v>30</v>
      </c>
      <c r="BZ41" s="27" t="str">
        <f>IF(CF25&lt;$G$8,CF27+1,"")</f>
        <v/>
      </c>
      <c r="CA41" s="36" t="str">
        <f t="shared" ref="CA41:CF41" si="77">IF(BZ39&lt;$G$8,BZ41+1,"")</f>
        <v/>
      </c>
      <c r="CB41" s="36" t="str">
        <f t="shared" si="77"/>
        <v/>
      </c>
      <c r="CC41" s="36" t="str">
        <f t="shared" si="77"/>
        <v/>
      </c>
      <c r="CD41" s="36" t="str">
        <f t="shared" si="77"/>
        <v/>
      </c>
      <c r="CE41" s="36" t="str">
        <f t="shared" si="77"/>
        <v/>
      </c>
      <c r="CF41" s="36" t="str">
        <f t="shared" si="77"/>
        <v/>
      </c>
      <c r="CG41" s="48" t="s">
        <v>57</v>
      </c>
      <c r="CH41" s="56">
        <f>+COUNTIFS(BZ42:CF42,"土",BZ46:CF46,"")+COUNTIFS(BZ42:CF42,"日",BZ46:CF46,"")+COUNTIFS(祝日,BZ39)+COUNTIFS(祝日,CA39)+COUNTIFS(祝日,CB39)+COUNTIFS(祝日,CC39)+COUNTIFS(祝日,CD39)</f>
        <v>0</v>
      </c>
      <c r="CJ41" s="1"/>
      <c r="CK41" s="11" t="s">
        <v>30</v>
      </c>
      <c r="CL41" s="27" t="str">
        <f>IF(CR25&lt;$G$8,CR27+1,"")</f>
        <v/>
      </c>
      <c r="CM41" s="36" t="str">
        <f t="shared" ref="CM41:CR41" si="78">IF(CL39&lt;$G$8,CL41+1,"")</f>
        <v/>
      </c>
      <c r="CN41" s="36" t="str">
        <f t="shared" si="78"/>
        <v/>
      </c>
      <c r="CO41" s="36" t="str">
        <f t="shared" si="78"/>
        <v/>
      </c>
      <c r="CP41" s="36" t="str">
        <f t="shared" si="78"/>
        <v/>
      </c>
      <c r="CQ41" s="36" t="str">
        <f t="shared" si="78"/>
        <v/>
      </c>
      <c r="CR41" s="36" t="str">
        <f t="shared" si="78"/>
        <v/>
      </c>
      <c r="CS41" s="48" t="s">
        <v>57</v>
      </c>
      <c r="CT41" s="56">
        <f>+COUNTIFS(CL42:CR42,"土",CL46:CR46,"")+COUNTIFS(CL42:CR42,"日",CL46:CR46,"")+COUNTIFS(祝日,CL39)+COUNTIFS(祝日,CM39)+COUNTIFS(祝日,CN39)+COUNTIFS(祝日,CO39)+COUNTIFS(祝日,CP39)</f>
        <v>0</v>
      </c>
    </row>
    <row r="42" spans="2:99">
      <c r="B42" s="11" t="s">
        <v>11</v>
      </c>
      <c r="C42" s="19" t="str">
        <f>IF(C41="","","月")</f>
        <v>月</v>
      </c>
      <c r="D42" s="19" t="str">
        <f>IF(D41="","","火")</f>
        <v>火</v>
      </c>
      <c r="E42" s="19" t="str">
        <f>IF(E41="","","水")</f>
        <v>水</v>
      </c>
      <c r="F42" s="19" t="str">
        <f>IF(F41="","","木")</f>
        <v>木</v>
      </c>
      <c r="G42" s="19" t="str">
        <f>IF(G41="","","金")</f>
        <v>金</v>
      </c>
      <c r="H42" s="19" t="str">
        <f>IF(H41="","","土")</f>
        <v>土</v>
      </c>
      <c r="I42" s="19" t="str">
        <f>IF(I41="","","日")</f>
        <v>日</v>
      </c>
      <c r="J42" s="48" t="s">
        <v>25</v>
      </c>
      <c r="K42" s="56">
        <f>+COUNTIF(C46:I46,"夏休")+COUNTIF(C46:I46,"冬休")+COUNTIF(C46:I46,"中止")</f>
        <v>0</v>
      </c>
      <c r="L42" s="2">
        <f>+COUNTIF(H46:I46,"夏休")+COUNTIF(H46:I46,"冬休")+COUNTIF(H46:I46,"中止")</f>
        <v>0</v>
      </c>
      <c r="M42" s="1"/>
      <c r="N42" s="11" t="s">
        <v>11</v>
      </c>
      <c r="O42" s="19" t="str">
        <f>IF(O41="","","月")</f>
        <v>月</v>
      </c>
      <c r="P42" s="19" t="str">
        <f>IF(P41="","","火")</f>
        <v>火</v>
      </c>
      <c r="Q42" s="19" t="str">
        <f>IF(Q41="","","水")</f>
        <v>水</v>
      </c>
      <c r="R42" s="19" t="str">
        <f>IF(R41="","","木")</f>
        <v>木</v>
      </c>
      <c r="S42" s="19" t="str">
        <f>IF(S41="","","金")</f>
        <v>金</v>
      </c>
      <c r="T42" s="19" t="str">
        <f>IF(T41="","","土")</f>
        <v>土</v>
      </c>
      <c r="U42" s="19" t="str">
        <f>IF(U41="","","日")</f>
        <v>日</v>
      </c>
      <c r="V42" s="48" t="s">
        <v>25</v>
      </c>
      <c r="W42" s="56">
        <f>+COUNTIF(O46:U46,"夏休")+COUNTIF(O46:U46,"冬休")+COUNTIF(O46:U46,"中止")</f>
        <v>0</v>
      </c>
      <c r="X42" s="2">
        <f>+COUNTIF(T46:U46,"夏休")+COUNTIF(T46:U46,"冬休")+COUNTIF(T46:U46,"中止")</f>
        <v>0</v>
      </c>
      <c r="AA42" s="11" t="s">
        <v>11</v>
      </c>
      <c r="AB42" s="19" t="str">
        <f>IF(AB41="","","月")</f>
        <v>月</v>
      </c>
      <c r="AC42" s="19" t="str">
        <f>IF(AC41="","","火")</f>
        <v>火</v>
      </c>
      <c r="AD42" s="19" t="str">
        <f>IF(AD41="","","水")</f>
        <v>水</v>
      </c>
      <c r="AE42" s="19" t="str">
        <f>IF(AE41="","","木")</f>
        <v>木</v>
      </c>
      <c r="AF42" s="19" t="str">
        <f>IF(AF41="","","金")</f>
        <v>金</v>
      </c>
      <c r="AG42" s="19" t="str">
        <f>IF(AG41="","","土")</f>
        <v>土</v>
      </c>
      <c r="AH42" s="19" t="str">
        <f>IF(AH41="","","日")</f>
        <v>日</v>
      </c>
      <c r="AI42" s="48" t="s">
        <v>25</v>
      </c>
      <c r="AJ42" s="56">
        <f>+COUNTIF(AB46:AH46,"夏休")+COUNTIF(AB46:AH46,"冬休")+COUNTIF(AB46:AH46,"中止")</f>
        <v>0</v>
      </c>
      <c r="AK42" s="2">
        <f>+COUNTIF(AG46:AH46,"夏休")+COUNTIF(AG46:AH46,"冬休")+COUNTIF(AG46:AH46,"中止")</f>
        <v>0</v>
      </c>
      <c r="AL42" s="1"/>
      <c r="AM42" s="11" t="s">
        <v>11</v>
      </c>
      <c r="AN42" s="19" t="str">
        <f>IF(AN41="","","月")</f>
        <v/>
      </c>
      <c r="AO42" s="19" t="str">
        <f>IF(AO41="","","火")</f>
        <v/>
      </c>
      <c r="AP42" s="19" t="str">
        <f>IF(AP41="","","水")</f>
        <v/>
      </c>
      <c r="AQ42" s="19" t="str">
        <f>IF(AQ41="","","木")</f>
        <v/>
      </c>
      <c r="AR42" s="19" t="str">
        <f>IF(AR41="","","金")</f>
        <v/>
      </c>
      <c r="AS42" s="19" t="str">
        <f>IF(AS41="","","土")</f>
        <v/>
      </c>
      <c r="AT42" s="19" t="str">
        <f>IF(AT41="","","日")</f>
        <v/>
      </c>
      <c r="AU42" s="48" t="s">
        <v>25</v>
      </c>
      <c r="AV42" s="56">
        <f>+COUNTIF(AN46:AT46,"夏休")+COUNTIF(AN46:AT46,"冬休")+COUNTIF(AN46:AT46,"中止")</f>
        <v>0</v>
      </c>
      <c r="AW42" s="2">
        <f>+COUNTIF(AS46:AT46,"夏休")+COUNTIF(AS46:AT46,"冬休")+COUNTIF(AS46:AT46,"中止")</f>
        <v>0</v>
      </c>
      <c r="AZ42" s="11" t="s">
        <v>11</v>
      </c>
      <c r="BA42" s="19" t="str">
        <f>IF(BA41="","","月")</f>
        <v/>
      </c>
      <c r="BB42" s="19" t="str">
        <f>IF(BB41="","","火")</f>
        <v/>
      </c>
      <c r="BC42" s="19" t="str">
        <f>IF(BC41="","","水")</f>
        <v/>
      </c>
      <c r="BD42" s="19" t="str">
        <f>IF(BD41="","","木")</f>
        <v/>
      </c>
      <c r="BE42" s="19" t="str">
        <f>IF(BE41="","","金")</f>
        <v/>
      </c>
      <c r="BF42" s="19" t="str">
        <f>IF(BF41="","","土")</f>
        <v/>
      </c>
      <c r="BG42" s="19" t="str">
        <f>IF(BG41="","","日")</f>
        <v/>
      </c>
      <c r="BH42" s="48" t="s">
        <v>25</v>
      </c>
      <c r="BI42" s="56">
        <f>+COUNTIF(BA46:BG46,"夏休")+COUNTIF(BA46:BG46,"冬休")+COUNTIF(BA46:BG46,"中止")</f>
        <v>0</v>
      </c>
      <c r="BJ42" s="2">
        <f>+COUNTIF(BF46:BG46,"夏休")+COUNTIF(BF46:BG46,"冬休")+COUNTIF(BF46:BG46,"中止")</f>
        <v>0</v>
      </c>
      <c r="BK42" s="1"/>
      <c r="BL42" s="11" t="s">
        <v>11</v>
      </c>
      <c r="BM42" s="19" t="str">
        <f>IF(BM41="","","月")</f>
        <v/>
      </c>
      <c r="BN42" s="19" t="str">
        <f>IF(BN41="","","火")</f>
        <v/>
      </c>
      <c r="BO42" s="19" t="str">
        <f>IF(BO41="","","水")</f>
        <v/>
      </c>
      <c r="BP42" s="19" t="str">
        <f>IF(BP41="","","木")</f>
        <v/>
      </c>
      <c r="BQ42" s="19" t="str">
        <f>IF(BQ41="","","金")</f>
        <v/>
      </c>
      <c r="BR42" s="19" t="str">
        <f>IF(BR41="","","土")</f>
        <v/>
      </c>
      <c r="BS42" s="19" t="str">
        <f>IF(BS41="","","日")</f>
        <v/>
      </c>
      <c r="BT42" s="48" t="s">
        <v>25</v>
      </c>
      <c r="BU42" s="56">
        <f>+COUNTIF(BM46:BS46,"夏休")+COUNTIF(BM46:BS46,"冬休")+COUNTIF(BM46:BS46,"中止")</f>
        <v>0</v>
      </c>
      <c r="BV42" s="2">
        <f>+COUNTIF(BR46:BS46,"夏休")+COUNTIF(BR46:BS46,"冬休")+COUNTIF(BR46:BS46,"中止")</f>
        <v>0</v>
      </c>
      <c r="BY42" s="11" t="s">
        <v>11</v>
      </c>
      <c r="BZ42" s="19" t="str">
        <f>IF(BZ41="","","月")</f>
        <v/>
      </c>
      <c r="CA42" s="19" t="str">
        <f>IF(CA41="","","火")</f>
        <v/>
      </c>
      <c r="CB42" s="19" t="str">
        <f>IF(CB41="","","水")</f>
        <v/>
      </c>
      <c r="CC42" s="19" t="str">
        <f>IF(CC41="","","木")</f>
        <v/>
      </c>
      <c r="CD42" s="19" t="str">
        <f>IF(CD41="","","金")</f>
        <v/>
      </c>
      <c r="CE42" s="19" t="str">
        <f>IF(CE41="","","土")</f>
        <v/>
      </c>
      <c r="CF42" s="19" t="str">
        <f>IF(CF41="","","日")</f>
        <v/>
      </c>
      <c r="CG42" s="48" t="s">
        <v>25</v>
      </c>
      <c r="CH42" s="56">
        <f>+COUNTIF(BZ46:CF46,"夏休")+COUNTIF(BZ46:CF46,"冬休")+COUNTIF(BZ46:CF46,"中止")</f>
        <v>0</v>
      </c>
      <c r="CI42" s="2">
        <f>+COUNTIF(CE46:CF46,"夏休")+COUNTIF(CE46:CF46,"冬休")+COUNTIF(CE46:CF46,"中止")</f>
        <v>0</v>
      </c>
      <c r="CJ42" s="1"/>
      <c r="CK42" s="11" t="s">
        <v>11</v>
      </c>
      <c r="CL42" s="19" t="str">
        <f>IF(CL41="","","月")</f>
        <v/>
      </c>
      <c r="CM42" s="19" t="str">
        <f>IF(CM41="","","火")</f>
        <v/>
      </c>
      <c r="CN42" s="19" t="str">
        <f>IF(CN41="","","水")</f>
        <v/>
      </c>
      <c r="CO42" s="19" t="str">
        <f>IF(CO41="","","木")</f>
        <v/>
      </c>
      <c r="CP42" s="19" t="str">
        <f>IF(CP41="","","金")</f>
        <v/>
      </c>
      <c r="CQ42" s="19" t="str">
        <f>IF(CQ41="","","土")</f>
        <v/>
      </c>
      <c r="CR42" s="19" t="str">
        <f>IF(CR41="","","日")</f>
        <v/>
      </c>
      <c r="CS42" s="48" t="s">
        <v>25</v>
      </c>
      <c r="CT42" s="56">
        <f>+COUNTIF(CL46:CR46,"夏休")+COUNTIF(CL46:CR46,"冬休")+COUNTIF(CL46:CR46,"中止")</f>
        <v>0</v>
      </c>
      <c r="CU42" s="2">
        <f>+COUNTIF(CQ46:CR46,"夏休")+COUNTIF(CQ46:CR46,"冬休")+COUNTIF(CQ46:CR46,"中止")</f>
        <v>0</v>
      </c>
    </row>
    <row r="43" spans="2:99" ht="13.5" customHeight="1">
      <c r="B43" s="12" t="s">
        <v>15</v>
      </c>
      <c r="C43" s="28"/>
      <c r="D43" s="33"/>
      <c r="E43" s="33"/>
      <c r="F43" s="33"/>
      <c r="G43" s="33"/>
      <c r="H43" s="33"/>
      <c r="I43" s="44"/>
      <c r="J43" s="49" t="s">
        <v>4</v>
      </c>
      <c r="K43" s="57">
        <f>COUNT(C41:I41)-K42</f>
        <v>7</v>
      </c>
      <c r="L43" s="64"/>
      <c r="M43" s="1"/>
      <c r="N43" s="12" t="s">
        <v>15</v>
      </c>
      <c r="O43" s="20"/>
      <c r="P43" s="33"/>
      <c r="Q43" s="33"/>
      <c r="R43" s="33"/>
      <c r="S43" s="33"/>
      <c r="T43" s="33"/>
      <c r="U43" s="33"/>
      <c r="V43" s="49" t="s">
        <v>4</v>
      </c>
      <c r="W43" s="57">
        <f>COUNT(O41:U41)-W42</f>
        <v>7</v>
      </c>
      <c r="X43" s="64"/>
      <c r="AA43" s="12" t="s">
        <v>15</v>
      </c>
      <c r="AB43" s="20"/>
      <c r="AC43" s="33"/>
      <c r="AD43" s="33"/>
      <c r="AE43" s="33"/>
      <c r="AF43" s="33"/>
      <c r="AG43" s="33"/>
      <c r="AH43" s="33"/>
      <c r="AI43" s="49" t="s">
        <v>4</v>
      </c>
      <c r="AJ43" s="57">
        <f>COUNT(AB41:AH41)-AJ42</f>
        <v>7</v>
      </c>
      <c r="AK43" s="64"/>
      <c r="AL43" s="1"/>
      <c r="AM43" s="12" t="s">
        <v>15</v>
      </c>
      <c r="AN43" s="20"/>
      <c r="AO43" s="33"/>
      <c r="AP43" s="33"/>
      <c r="AQ43" s="33"/>
      <c r="AR43" s="33"/>
      <c r="AS43" s="33"/>
      <c r="AT43" s="33"/>
      <c r="AU43" s="49" t="s">
        <v>4</v>
      </c>
      <c r="AV43" s="57">
        <f>COUNT(AN41:AT41)-AV42</f>
        <v>0</v>
      </c>
      <c r="AW43" s="64"/>
      <c r="AZ43" s="12" t="s">
        <v>15</v>
      </c>
      <c r="BA43" s="20"/>
      <c r="BB43" s="33"/>
      <c r="BC43" s="33"/>
      <c r="BD43" s="33"/>
      <c r="BE43" s="33"/>
      <c r="BF43" s="33"/>
      <c r="BG43" s="33"/>
      <c r="BH43" s="49" t="s">
        <v>4</v>
      </c>
      <c r="BI43" s="57">
        <f>COUNT(BA41:BG41)-BI42</f>
        <v>0</v>
      </c>
      <c r="BJ43" s="64"/>
      <c r="BK43" s="1"/>
      <c r="BL43" s="12" t="s">
        <v>15</v>
      </c>
      <c r="BM43" s="20"/>
      <c r="BN43" s="33"/>
      <c r="BO43" s="33"/>
      <c r="BP43" s="33"/>
      <c r="BQ43" s="33"/>
      <c r="BR43" s="33"/>
      <c r="BS43" s="33"/>
      <c r="BT43" s="49" t="s">
        <v>4</v>
      </c>
      <c r="BU43" s="57">
        <f>COUNT(BM41:BS41)-BU42</f>
        <v>0</v>
      </c>
      <c r="BV43" s="64"/>
      <c r="BY43" s="12" t="s">
        <v>15</v>
      </c>
      <c r="BZ43" s="20"/>
      <c r="CA43" s="33"/>
      <c r="CB43" s="33"/>
      <c r="CC43" s="33"/>
      <c r="CD43" s="33"/>
      <c r="CE43" s="33"/>
      <c r="CF43" s="33"/>
      <c r="CG43" s="49" t="s">
        <v>4</v>
      </c>
      <c r="CH43" s="57">
        <f>COUNT(BZ41:CF41)-CH42</f>
        <v>0</v>
      </c>
      <c r="CI43" s="64"/>
      <c r="CJ43" s="1"/>
      <c r="CK43" s="12" t="s">
        <v>15</v>
      </c>
      <c r="CL43" s="20"/>
      <c r="CM43" s="33"/>
      <c r="CN43" s="33"/>
      <c r="CO43" s="33"/>
      <c r="CP43" s="33"/>
      <c r="CQ43" s="33"/>
      <c r="CR43" s="33"/>
      <c r="CS43" s="49" t="s">
        <v>4</v>
      </c>
      <c r="CT43" s="57">
        <f>COUNT(CL41:CR41)-CT42</f>
        <v>0</v>
      </c>
      <c r="CU43" s="64"/>
    </row>
    <row r="44" spans="2:99" ht="13.5" customHeight="1">
      <c r="B44" s="13"/>
      <c r="C44" s="29"/>
      <c r="D44" s="34"/>
      <c r="E44" s="34"/>
      <c r="F44" s="34"/>
      <c r="G44" s="34"/>
      <c r="H44" s="34"/>
      <c r="I44" s="45"/>
      <c r="J44" s="49" t="s">
        <v>9</v>
      </c>
      <c r="K44" s="58">
        <f>+COUNTIF(C47:I47,"休")</f>
        <v>0</v>
      </c>
      <c r="M44" s="66"/>
      <c r="N44" s="13"/>
      <c r="O44" s="21"/>
      <c r="P44" s="34"/>
      <c r="Q44" s="34"/>
      <c r="R44" s="34"/>
      <c r="S44" s="34"/>
      <c r="T44" s="34"/>
      <c r="U44" s="34"/>
      <c r="V44" s="49" t="s">
        <v>9</v>
      </c>
      <c r="W44" s="58">
        <f>+COUNTIF(O47:U47,"休")</f>
        <v>0</v>
      </c>
      <c r="AA44" s="13"/>
      <c r="AB44" s="21"/>
      <c r="AC44" s="34"/>
      <c r="AD44" s="34"/>
      <c r="AE44" s="34"/>
      <c r="AF44" s="34"/>
      <c r="AG44" s="34"/>
      <c r="AH44" s="34"/>
      <c r="AI44" s="49" t="s">
        <v>9</v>
      </c>
      <c r="AJ44" s="58">
        <f>+COUNTIF(AB47:AH47,"休")</f>
        <v>0</v>
      </c>
      <c r="AL44" s="66"/>
      <c r="AM44" s="13"/>
      <c r="AN44" s="21"/>
      <c r="AO44" s="34"/>
      <c r="AP44" s="34"/>
      <c r="AQ44" s="34"/>
      <c r="AR44" s="34"/>
      <c r="AS44" s="34"/>
      <c r="AT44" s="34"/>
      <c r="AU44" s="49" t="s">
        <v>9</v>
      </c>
      <c r="AV44" s="58">
        <f>+COUNTIF(AN47:AT47,"休")</f>
        <v>0</v>
      </c>
      <c r="AZ44" s="13"/>
      <c r="BA44" s="21"/>
      <c r="BB44" s="34"/>
      <c r="BC44" s="34"/>
      <c r="BD44" s="34"/>
      <c r="BE44" s="34"/>
      <c r="BF44" s="34"/>
      <c r="BG44" s="34"/>
      <c r="BH44" s="49" t="s">
        <v>9</v>
      </c>
      <c r="BI44" s="58">
        <f>+COUNTIF(BA47:BG47,"休")</f>
        <v>0</v>
      </c>
      <c r="BK44" s="66"/>
      <c r="BL44" s="13"/>
      <c r="BM44" s="21"/>
      <c r="BN44" s="34"/>
      <c r="BO44" s="34"/>
      <c r="BP44" s="34"/>
      <c r="BQ44" s="34"/>
      <c r="BR44" s="34"/>
      <c r="BS44" s="34"/>
      <c r="BT44" s="49" t="s">
        <v>9</v>
      </c>
      <c r="BU44" s="58">
        <f>+COUNTIF(BM47:BS47,"休")</f>
        <v>0</v>
      </c>
      <c r="BY44" s="13"/>
      <c r="BZ44" s="21"/>
      <c r="CA44" s="34"/>
      <c r="CB44" s="34"/>
      <c r="CC44" s="34"/>
      <c r="CD44" s="34"/>
      <c r="CE44" s="34"/>
      <c r="CF44" s="34"/>
      <c r="CG44" s="49" t="s">
        <v>9</v>
      </c>
      <c r="CH44" s="58">
        <f>+COUNTIF(BZ47:CF47,"休")</f>
        <v>0</v>
      </c>
      <c r="CJ44" s="66"/>
      <c r="CK44" s="13"/>
      <c r="CL44" s="21"/>
      <c r="CM44" s="34"/>
      <c r="CN44" s="34"/>
      <c r="CO44" s="34"/>
      <c r="CP44" s="34"/>
      <c r="CQ44" s="34"/>
      <c r="CR44" s="34"/>
      <c r="CS44" s="49" t="s">
        <v>9</v>
      </c>
      <c r="CT44" s="58">
        <f>+COUNTIF(CL47:CR47,"休")</f>
        <v>0</v>
      </c>
    </row>
    <row r="45" spans="2:99" ht="13.5" customHeight="1">
      <c r="B45" s="14"/>
      <c r="C45" s="30"/>
      <c r="D45" s="35"/>
      <c r="E45" s="35"/>
      <c r="F45" s="35"/>
      <c r="G45" s="35"/>
      <c r="H45" s="35"/>
      <c r="I45" s="46"/>
      <c r="J45" s="49" t="s">
        <v>16</v>
      </c>
      <c r="K45" s="59">
        <f>+K44/K43</f>
        <v>0</v>
      </c>
      <c r="L45" s="62"/>
      <c r="M45" s="1"/>
      <c r="N45" s="14"/>
      <c r="O45" s="22"/>
      <c r="P45" s="35"/>
      <c r="Q45" s="35"/>
      <c r="R45" s="35"/>
      <c r="S45" s="35"/>
      <c r="T45" s="35"/>
      <c r="U45" s="35"/>
      <c r="V45" s="49" t="s">
        <v>16</v>
      </c>
      <c r="W45" s="59">
        <f>+W44/W43</f>
        <v>0</v>
      </c>
      <c r="X45" s="62"/>
      <c r="AA45" s="14"/>
      <c r="AB45" s="22"/>
      <c r="AC45" s="35"/>
      <c r="AD45" s="35"/>
      <c r="AE45" s="35"/>
      <c r="AF45" s="35"/>
      <c r="AG45" s="35"/>
      <c r="AH45" s="35"/>
      <c r="AI45" s="49" t="s">
        <v>16</v>
      </c>
      <c r="AJ45" s="59">
        <f>+AJ44/AJ43</f>
        <v>0</v>
      </c>
      <c r="AK45" s="62"/>
      <c r="AL45" s="1"/>
      <c r="AM45" s="14"/>
      <c r="AN45" s="22"/>
      <c r="AO45" s="35"/>
      <c r="AP45" s="35"/>
      <c r="AQ45" s="35"/>
      <c r="AR45" s="35"/>
      <c r="AS45" s="35"/>
      <c r="AT45" s="35"/>
      <c r="AU45" s="49" t="s">
        <v>16</v>
      </c>
      <c r="AV45" s="59" t="e">
        <f>+AV44/AV43</f>
        <v>#DIV/0!</v>
      </c>
      <c r="AW45" s="62"/>
      <c r="AZ45" s="14"/>
      <c r="BA45" s="22"/>
      <c r="BB45" s="35"/>
      <c r="BC45" s="35"/>
      <c r="BD45" s="35"/>
      <c r="BE45" s="35"/>
      <c r="BF45" s="35"/>
      <c r="BG45" s="35"/>
      <c r="BH45" s="49" t="s">
        <v>16</v>
      </c>
      <c r="BI45" s="59" t="e">
        <f>+BI44/BI43</f>
        <v>#DIV/0!</v>
      </c>
      <c r="BJ45" s="62"/>
      <c r="BK45" s="1"/>
      <c r="BL45" s="14"/>
      <c r="BM45" s="22"/>
      <c r="BN45" s="35"/>
      <c r="BO45" s="35"/>
      <c r="BP45" s="35"/>
      <c r="BQ45" s="35"/>
      <c r="BR45" s="35"/>
      <c r="BS45" s="35"/>
      <c r="BT45" s="49" t="s">
        <v>16</v>
      </c>
      <c r="BU45" s="59" t="e">
        <f>+BU44/BU43</f>
        <v>#DIV/0!</v>
      </c>
      <c r="BV45" s="62"/>
      <c r="BY45" s="14"/>
      <c r="BZ45" s="22"/>
      <c r="CA45" s="35"/>
      <c r="CB45" s="35"/>
      <c r="CC45" s="35"/>
      <c r="CD45" s="35"/>
      <c r="CE45" s="35"/>
      <c r="CF45" s="35"/>
      <c r="CG45" s="49" t="s">
        <v>16</v>
      </c>
      <c r="CH45" s="59" t="e">
        <f>+CH44/CH43</f>
        <v>#DIV/0!</v>
      </c>
      <c r="CI45" s="62"/>
      <c r="CJ45" s="1"/>
      <c r="CK45" s="14"/>
      <c r="CL45" s="22"/>
      <c r="CM45" s="35"/>
      <c r="CN45" s="35"/>
      <c r="CO45" s="35"/>
      <c r="CP45" s="35"/>
      <c r="CQ45" s="35"/>
      <c r="CR45" s="35"/>
      <c r="CS45" s="49" t="s">
        <v>16</v>
      </c>
      <c r="CT45" s="59" t="e">
        <f>+CT44/CT43</f>
        <v>#DIV/0!</v>
      </c>
      <c r="CU45" s="62"/>
    </row>
    <row r="46" spans="2:99">
      <c r="B46" s="15" t="s">
        <v>22</v>
      </c>
      <c r="C46" s="23" t="s">
        <v>24</v>
      </c>
      <c r="D46" s="23"/>
      <c r="E46" s="23"/>
      <c r="F46" s="23"/>
      <c r="G46" s="23"/>
      <c r="H46" s="23"/>
      <c r="I46" s="23"/>
      <c r="J46" s="49" t="s">
        <v>18</v>
      </c>
      <c r="K46" s="58">
        <f>+COUNTIF(C48:I48,"*休")</f>
        <v>0</v>
      </c>
      <c r="M46" s="1"/>
      <c r="N46" s="15" t="s">
        <v>22</v>
      </c>
      <c r="O46" s="68"/>
      <c r="P46" s="23"/>
      <c r="Q46" s="23"/>
      <c r="R46" s="23"/>
      <c r="S46" s="23"/>
      <c r="T46" s="23"/>
      <c r="U46" s="23"/>
      <c r="V46" s="49" t="s">
        <v>18</v>
      </c>
      <c r="W46" s="58">
        <f>+COUNTIF(O48:U48,"*休")</f>
        <v>0</v>
      </c>
      <c r="AA46" s="15" t="s">
        <v>22</v>
      </c>
      <c r="AB46" s="68"/>
      <c r="AC46" s="23"/>
      <c r="AD46" s="23"/>
      <c r="AE46" s="23"/>
      <c r="AF46" s="23"/>
      <c r="AG46" s="23"/>
      <c r="AH46" s="23"/>
      <c r="AI46" s="49" t="s">
        <v>18</v>
      </c>
      <c r="AJ46" s="58">
        <f>+COUNTIF(AB48:AH48,"*休")</f>
        <v>0</v>
      </c>
      <c r="AL46" s="1"/>
      <c r="AM46" s="15" t="s">
        <v>22</v>
      </c>
      <c r="AN46" s="68"/>
      <c r="AO46" s="23"/>
      <c r="AP46" s="23"/>
      <c r="AQ46" s="23"/>
      <c r="AR46" s="23"/>
      <c r="AS46" s="23"/>
      <c r="AT46" s="23"/>
      <c r="AU46" s="49" t="s">
        <v>18</v>
      </c>
      <c r="AV46" s="58">
        <f>+COUNTIF(AN48:AT48,"*休")</f>
        <v>0</v>
      </c>
      <c r="AZ46" s="15" t="s">
        <v>22</v>
      </c>
      <c r="BA46" s="68"/>
      <c r="BB46" s="23"/>
      <c r="BC46" s="23"/>
      <c r="BD46" s="23"/>
      <c r="BE46" s="23"/>
      <c r="BF46" s="23"/>
      <c r="BG46" s="23"/>
      <c r="BH46" s="49" t="s">
        <v>18</v>
      </c>
      <c r="BI46" s="58">
        <f>+COUNTIF(BA48:BG48,"*休")</f>
        <v>0</v>
      </c>
      <c r="BK46" s="1"/>
      <c r="BL46" s="15" t="s">
        <v>22</v>
      </c>
      <c r="BM46" s="68"/>
      <c r="BN46" s="23"/>
      <c r="BO46" s="23"/>
      <c r="BP46" s="23"/>
      <c r="BQ46" s="23"/>
      <c r="BR46" s="23"/>
      <c r="BS46" s="23"/>
      <c r="BT46" s="49" t="s">
        <v>18</v>
      </c>
      <c r="BU46" s="58">
        <f>+COUNTIF(BM48:BS48,"*休")</f>
        <v>0</v>
      </c>
      <c r="BY46" s="15" t="s">
        <v>22</v>
      </c>
      <c r="BZ46" s="68"/>
      <c r="CA46" s="23"/>
      <c r="CB46" s="23"/>
      <c r="CC46" s="23"/>
      <c r="CD46" s="23"/>
      <c r="CE46" s="23"/>
      <c r="CF46" s="23"/>
      <c r="CG46" s="49" t="s">
        <v>18</v>
      </c>
      <c r="CH46" s="58">
        <f>+COUNTIF(BZ48:CF48,"*休")</f>
        <v>0</v>
      </c>
      <c r="CJ46" s="1"/>
      <c r="CK46" s="15" t="s">
        <v>22</v>
      </c>
      <c r="CL46" s="68"/>
      <c r="CM46" s="23"/>
      <c r="CN46" s="23"/>
      <c r="CO46" s="23"/>
      <c r="CP46" s="23"/>
      <c r="CQ46" s="23"/>
      <c r="CR46" s="23"/>
      <c r="CS46" s="49" t="s">
        <v>18</v>
      </c>
      <c r="CT46" s="58">
        <f>+COUNTIF(CL48:CR48,"*休")</f>
        <v>0</v>
      </c>
    </row>
    <row r="47" spans="2:99">
      <c r="B47" s="11" t="s">
        <v>0</v>
      </c>
      <c r="C47" s="23"/>
      <c r="D47" s="23"/>
      <c r="E47" s="23"/>
      <c r="F47" s="23"/>
      <c r="G47" s="23"/>
      <c r="H47" s="23"/>
      <c r="I47" s="23"/>
      <c r="J47" s="50" t="s">
        <v>12</v>
      </c>
      <c r="K47" s="60">
        <f>+K46/K43</f>
        <v>0</v>
      </c>
      <c r="L47" s="62"/>
      <c r="M47" s="1"/>
      <c r="N47" s="11" t="s">
        <v>0</v>
      </c>
      <c r="O47" s="68"/>
      <c r="P47" s="23"/>
      <c r="Q47" s="23"/>
      <c r="R47" s="23"/>
      <c r="S47" s="23"/>
      <c r="T47" s="23"/>
      <c r="U47" s="23"/>
      <c r="V47" s="50" t="s">
        <v>12</v>
      </c>
      <c r="W47" s="60">
        <f>+W46/W43</f>
        <v>0</v>
      </c>
      <c r="X47" s="62"/>
      <c r="AA47" s="11" t="s">
        <v>0</v>
      </c>
      <c r="AB47" s="68"/>
      <c r="AC47" s="23"/>
      <c r="AD47" s="23"/>
      <c r="AE47" s="23"/>
      <c r="AF47" s="23"/>
      <c r="AG47" s="23"/>
      <c r="AH47" s="23"/>
      <c r="AI47" s="50" t="s">
        <v>12</v>
      </c>
      <c r="AJ47" s="60">
        <f>+AJ46/AJ43</f>
        <v>0</v>
      </c>
      <c r="AK47" s="62"/>
      <c r="AL47" s="1"/>
      <c r="AM47" s="11" t="s">
        <v>0</v>
      </c>
      <c r="AN47" s="68"/>
      <c r="AO47" s="23"/>
      <c r="AP47" s="23"/>
      <c r="AQ47" s="23"/>
      <c r="AR47" s="23"/>
      <c r="AS47" s="23"/>
      <c r="AT47" s="23"/>
      <c r="AU47" s="50" t="s">
        <v>12</v>
      </c>
      <c r="AV47" s="60" t="e">
        <f>+AV46/AV43</f>
        <v>#DIV/0!</v>
      </c>
      <c r="AW47" s="62"/>
      <c r="AZ47" s="11" t="s">
        <v>0</v>
      </c>
      <c r="BA47" s="68"/>
      <c r="BB47" s="23"/>
      <c r="BC47" s="23"/>
      <c r="BD47" s="23"/>
      <c r="BE47" s="23"/>
      <c r="BF47" s="23"/>
      <c r="BG47" s="23"/>
      <c r="BH47" s="50" t="s">
        <v>12</v>
      </c>
      <c r="BI47" s="60" t="e">
        <f>+BI46/BI43</f>
        <v>#DIV/0!</v>
      </c>
      <c r="BJ47" s="62"/>
      <c r="BK47" s="1"/>
      <c r="BL47" s="11" t="s">
        <v>0</v>
      </c>
      <c r="BM47" s="68"/>
      <c r="BN47" s="23"/>
      <c r="BO47" s="23"/>
      <c r="BP47" s="23"/>
      <c r="BQ47" s="23"/>
      <c r="BR47" s="23"/>
      <c r="BS47" s="23"/>
      <c r="BT47" s="50" t="s">
        <v>12</v>
      </c>
      <c r="BU47" s="60" t="e">
        <f>+BU46/BU43</f>
        <v>#DIV/0!</v>
      </c>
      <c r="BV47" s="62"/>
      <c r="BY47" s="11" t="s">
        <v>0</v>
      </c>
      <c r="BZ47" s="68"/>
      <c r="CA47" s="23"/>
      <c r="CB47" s="23"/>
      <c r="CC47" s="23"/>
      <c r="CD47" s="23"/>
      <c r="CE47" s="23"/>
      <c r="CF47" s="23"/>
      <c r="CG47" s="50" t="s">
        <v>12</v>
      </c>
      <c r="CH47" s="60" t="e">
        <f>+CH46/CH43</f>
        <v>#DIV/0!</v>
      </c>
      <c r="CI47" s="62"/>
      <c r="CJ47" s="1"/>
      <c r="CK47" s="11" t="s">
        <v>0</v>
      </c>
      <c r="CL47" s="68"/>
      <c r="CM47" s="23"/>
      <c r="CN47" s="23"/>
      <c r="CO47" s="23"/>
      <c r="CP47" s="23"/>
      <c r="CQ47" s="23"/>
      <c r="CR47" s="23"/>
      <c r="CS47" s="50" t="s">
        <v>12</v>
      </c>
      <c r="CT47" s="60" t="e">
        <f>+CT46/CT43</f>
        <v>#DIV/0!</v>
      </c>
      <c r="CU47" s="62"/>
    </row>
    <row r="48" spans="2:99">
      <c r="B48" s="16" t="s">
        <v>13</v>
      </c>
      <c r="C48" s="24"/>
      <c r="D48" s="24"/>
      <c r="E48" s="24"/>
      <c r="F48" s="24"/>
      <c r="G48" s="24"/>
      <c r="H48" s="24"/>
      <c r="I48" s="24"/>
      <c r="J48" s="51" t="s">
        <v>59</v>
      </c>
      <c r="K48" s="61" t="str">
        <f>IF(H49="","OK",_xlfn.IFS(H47=I47="休","OK",K46&gt;=2,"OK",K46&gt;=2-L42,"OK",K46&lt;2,"NG"))</f>
        <v>NG</v>
      </c>
      <c r="L48" s="62"/>
      <c r="M48" s="66"/>
      <c r="N48" s="16" t="s">
        <v>13</v>
      </c>
      <c r="O48" s="69"/>
      <c r="P48" s="24"/>
      <c r="Q48" s="24"/>
      <c r="R48" s="24"/>
      <c r="S48" s="24"/>
      <c r="T48" s="24"/>
      <c r="U48" s="24"/>
      <c r="V48" s="51" t="s">
        <v>59</v>
      </c>
      <c r="W48" s="61" t="str">
        <f>IF(T49="","OK",_xlfn.IFS(T47=U47="休","OK",W46&gt;=2,"OK",W46&gt;=2-X42,"OK",W46&lt;2,"NG"))</f>
        <v>NG</v>
      </c>
      <c r="X48" s="62"/>
      <c r="AA48" s="16" t="s">
        <v>13</v>
      </c>
      <c r="AB48" s="69"/>
      <c r="AC48" s="24"/>
      <c r="AD48" s="24"/>
      <c r="AE48" s="24"/>
      <c r="AF48" s="24"/>
      <c r="AG48" s="24"/>
      <c r="AH48" s="24"/>
      <c r="AI48" s="51" t="s">
        <v>59</v>
      </c>
      <c r="AJ48" s="61" t="str">
        <f>IF(AG49="","OK",_xlfn.IFS(AG47=AH47="休","OK",AJ46&gt;=2,"OK",AJ46&gt;=2-AK42,"OK",AJ46&lt;2,"NG"))</f>
        <v>NG</v>
      </c>
      <c r="AK48" s="62"/>
      <c r="AL48" s="66"/>
      <c r="AM48" s="16" t="s">
        <v>13</v>
      </c>
      <c r="AN48" s="69"/>
      <c r="AO48" s="24"/>
      <c r="AP48" s="24"/>
      <c r="AQ48" s="24"/>
      <c r="AR48" s="24"/>
      <c r="AS48" s="24"/>
      <c r="AT48" s="24"/>
      <c r="AU48" s="51" t="s">
        <v>59</v>
      </c>
      <c r="AV48" s="61" t="str">
        <f>IF(AS49="","OK",_xlfn.IFS(AS47=AT47="休","OK",AV46&gt;=2,"OK",AV46&gt;=2-AW42,"OK",AV46&lt;2,"NG"))</f>
        <v>OK</v>
      </c>
      <c r="AW48" s="62"/>
      <c r="AZ48" s="16" t="s">
        <v>13</v>
      </c>
      <c r="BA48" s="69"/>
      <c r="BB48" s="24"/>
      <c r="BC48" s="24"/>
      <c r="BD48" s="24"/>
      <c r="BE48" s="24"/>
      <c r="BF48" s="24"/>
      <c r="BG48" s="24"/>
      <c r="BH48" s="51" t="s">
        <v>59</v>
      </c>
      <c r="BI48" s="61" t="str">
        <f>IF(BF49="","OK",_xlfn.IFS(BF47=BG47="休","OK",BI46&gt;=2,"OK",BI46&gt;=2-BJ42,"OK",BI46&lt;2,"NG"))</f>
        <v>OK</v>
      </c>
      <c r="BJ48" s="62"/>
      <c r="BK48" s="66"/>
      <c r="BL48" s="16" t="s">
        <v>13</v>
      </c>
      <c r="BM48" s="69"/>
      <c r="BN48" s="24"/>
      <c r="BO48" s="24"/>
      <c r="BP48" s="24"/>
      <c r="BQ48" s="24"/>
      <c r="BR48" s="24"/>
      <c r="BS48" s="24"/>
      <c r="BT48" s="51" t="s">
        <v>59</v>
      </c>
      <c r="BU48" s="61" t="str">
        <f>IF(BR49="","OK",_xlfn.IFS(BR47=BS47="休","OK",BU46&gt;=2,"OK",BU46&gt;=2-BV42,"OK",BU46&lt;2,"NG"))</f>
        <v>OK</v>
      </c>
      <c r="BV48" s="62"/>
      <c r="BY48" s="16" t="s">
        <v>13</v>
      </c>
      <c r="BZ48" s="69"/>
      <c r="CA48" s="24"/>
      <c r="CB48" s="24"/>
      <c r="CC48" s="24"/>
      <c r="CD48" s="24"/>
      <c r="CE48" s="24"/>
      <c r="CF48" s="24"/>
      <c r="CG48" s="51" t="s">
        <v>59</v>
      </c>
      <c r="CH48" s="61" t="str">
        <f>IF(CE49="","OK",_xlfn.IFS(CE47=CF47="休","OK",CH46&gt;=2,"OK",CH46&gt;=2-CI42,"OK",CH46&lt;2,"NG"))</f>
        <v>OK</v>
      </c>
      <c r="CI48" s="62"/>
      <c r="CJ48" s="66"/>
      <c r="CK48" s="16" t="s">
        <v>13</v>
      </c>
      <c r="CL48" s="69"/>
      <c r="CM48" s="24"/>
      <c r="CN48" s="24"/>
      <c r="CO48" s="24"/>
      <c r="CP48" s="24"/>
      <c r="CQ48" s="24"/>
      <c r="CR48" s="24"/>
      <c r="CS48" s="51" t="s">
        <v>59</v>
      </c>
      <c r="CT48" s="61" t="str">
        <f>IF(CQ49="","OK",_xlfn.IFS(CQ47=CR47="休","OK",CT46&gt;=2,"OK",CT46&gt;=2-CU42,"OK",CT46&lt;2,"NG"))</f>
        <v>OK</v>
      </c>
      <c r="CU48" s="62"/>
    </row>
    <row r="49" spans="2:99" hidden="1" outlineLevel="1">
      <c r="C49" s="25" t="str">
        <f t="shared" ref="C49:I49" si="79">IF(C41="","",IF(C46="","通常",IF(C46="　","通常",C46)))</f>
        <v>通常</v>
      </c>
      <c r="D49" s="25" t="str">
        <f t="shared" si="79"/>
        <v>通常</v>
      </c>
      <c r="E49" s="25" t="str">
        <f t="shared" si="79"/>
        <v>通常</v>
      </c>
      <c r="F49" s="25" t="str">
        <f t="shared" si="79"/>
        <v>通常</v>
      </c>
      <c r="G49" s="25" t="str">
        <f t="shared" si="79"/>
        <v>通常</v>
      </c>
      <c r="H49" s="25" t="str">
        <f t="shared" si="79"/>
        <v>通常</v>
      </c>
      <c r="I49" s="25" t="str">
        <f t="shared" si="79"/>
        <v>通常</v>
      </c>
      <c r="J49" s="52"/>
      <c r="K49" s="62"/>
      <c r="L49" s="62"/>
      <c r="M49" s="66"/>
      <c r="O49" s="25" t="str">
        <f t="shared" ref="O49:U49" si="80">IF(O41="","",IF(O46="","通常",IF(O46="　","通常",O46)))</f>
        <v>通常</v>
      </c>
      <c r="P49" s="25" t="str">
        <f t="shared" si="80"/>
        <v>通常</v>
      </c>
      <c r="Q49" s="25" t="str">
        <f t="shared" si="80"/>
        <v>通常</v>
      </c>
      <c r="R49" s="25" t="str">
        <f t="shared" si="80"/>
        <v>通常</v>
      </c>
      <c r="S49" s="25" t="str">
        <f t="shared" si="80"/>
        <v>通常</v>
      </c>
      <c r="T49" s="25" t="str">
        <f t="shared" si="80"/>
        <v>通常</v>
      </c>
      <c r="U49" s="25" t="str">
        <f t="shared" si="80"/>
        <v>通常</v>
      </c>
      <c r="V49" s="52"/>
      <c r="W49" s="62"/>
      <c r="X49" s="62"/>
      <c r="AB49" s="25" t="str">
        <f t="shared" ref="AB49:AH49" si="81">IF(AB41="","",IF(AB46="","通常",IF(AB46="　","通常",AB46)))</f>
        <v>通常</v>
      </c>
      <c r="AC49" s="25" t="str">
        <f t="shared" si="81"/>
        <v>通常</v>
      </c>
      <c r="AD49" s="25" t="str">
        <f t="shared" si="81"/>
        <v>通常</v>
      </c>
      <c r="AE49" s="25" t="str">
        <f t="shared" si="81"/>
        <v>通常</v>
      </c>
      <c r="AF49" s="25" t="str">
        <f t="shared" si="81"/>
        <v>通常</v>
      </c>
      <c r="AG49" s="25" t="str">
        <f t="shared" si="81"/>
        <v>通常</v>
      </c>
      <c r="AH49" s="25" t="str">
        <f t="shared" si="81"/>
        <v>通常</v>
      </c>
      <c r="AI49" s="52"/>
      <c r="AJ49" s="62"/>
      <c r="AK49" s="62"/>
      <c r="AL49" s="66"/>
      <c r="AN49" s="25" t="str">
        <f t="shared" ref="AN49:AT49" si="82">IF(AN41="","",IF(AN46="","通常",IF(AN46="　","通常",AN46)))</f>
        <v/>
      </c>
      <c r="AO49" s="25" t="str">
        <f t="shared" si="82"/>
        <v/>
      </c>
      <c r="AP49" s="25" t="str">
        <f t="shared" si="82"/>
        <v/>
      </c>
      <c r="AQ49" s="25" t="str">
        <f t="shared" si="82"/>
        <v/>
      </c>
      <c r="AR49" s="25" t="str">
        <f t="shared" si="82"/>
        <v/>
      </c>
      <c r="AS49" s="25" t="str">
        <f t="shared" si="82"/>
        <v/>
      </c>
      <c r="AT49" s="25" t="str">
        <f t="shared" si="82"/>
        <v/>
      </c>
      <c r="AU49" s="52"/>
      <c r="AV49" s="62"/>
      <c r="AW49" s="62"/>
      <c r="BA49" s="25" t="str">
        <f t="shared" ref="BA49:BG49" si="83">IF(BA41="","",IF(BA46="","通常",IF(BA46="　","通常",BA46)))</f>
        <v/>
      </c>
      <c r="BB49" s="25" t="str">
        <f t="shared" si="83"/>
        <v/>
      </c>
      <c r="BC49" s="25" t="str">
        <f t="shared" si="83"/>
        <v/>
      </c>
      <c r="BD49" s="25" t="str">
        <f t="shared" si="83"/>
        <v/>
      </c>
      <c r="BE49" s="25" t="str">
        <f t="shared" si="83"/>
        <v/>
      </c>
      <c r="BF49" s="25" t="str">
        <f t="shared" si="83"/>
        <v/>
      </c>
      <c r="BG49" s="25" t="str">
        <f t="shared" si="83"/>
        <v/>
      </c>
      <c r="BH49" s="52"/>
      <c r="BI49" s="62"/>
      <c r="BJ49" s="62"/>
      <c r="BK49" s="66"/>
      <c r="BM49" s="25" t="str">
        <f t="shared" ref="BM49:BS49" si="84">IF(BM41="","",IF(BM46="","通常",IF(BM46="　","通常",BM46)))</f>
        <v/>
      </c>
      <c r="BN49" s="25" t="str">
        <f t="shared" si="84"/>
        <v/>
      </c>
      <c r="BO49" s="25" t="str">
        <f t="shared" si="84"/>
        <v/>
      </c>
      <c r="BP49" s="25" t="str">
        <f t="shared" si="84"/>
        <v/>
      </c>
      <c r="BQ49" s="25" t="str">
        <f t="shared" si="84"/>
        <v/>
      </c>
      <c r="BR49" s="25" t="str">
        <f t="shared" si="84"/>
        <v/>
      </c>
      <c r="BS49" s="25" t="str">
        <f t="shared" si="84"/>
        <v/>
      </c>
      <c r="BT49" s="52"/>
      <c r="BU49" s="62"/>
      <c r="BV49" s="62"/>
      <c r="BZ49" s="25" t="str">
        <f t="shared" ref="BZ49:CF49" si="85">IF(BZ41="","",IF(BZ46="","通常",IF(BZ46="　","通常",BZ46)))</f>
        <v/>
      </c>
      <c r="CA49" s="25" t="str">
        <f t="shared" si="85"/>
        <v/>
      </c>
      <c r="CB49" s="25" t="str">
        <f t="shared" si="85"/>
        <v/>
      </c>
      <c r="CC49" s="25" t="str">
        <f t="shared" si="85"/>
        <v/>
      </c>
      <c r="CD49" s="25" t="str">
        <f t="shared" si="85"/>
        <v/>
      </c>
      <c r="CE49" s="25" t="str">
        <f t="shared" si="85"/>
        <v/>
      </c>
      <c r="CF49" s="25" t="str">
        <f t="shared" si="85"/>
        <v/>
      </c>
      <c r="CG49" s="52"/>
      <c r="CH49" s="62"/>
      <c r="CI49" s="62"/>
      <c r="CJ49" s="66"/>
      <c r="CL49" s="25" t="str">
        <f t="shared" ref="CL49:CR49" si="86">IF(CL41="","",IF(CL46="","通常",IF(CL46="　","通常",CL46)))</f>
        <v/>
      </c>
      <c r="CM49" s="25" t="str">
        <f t="shared" si="86"/>
        <v/>
      </c>
      <c r="CN49" s="25" t="str">
        <f t="shared" si="86"/>
        <v/>
      </c>
      <c r="CO49" s="25" t="str">
        <f t="shared" si="86"/>
        <v/>
      </c>
      <c r="CP49" s="25" t="str">
        <f t="shared" si="86"/>
        <v/>
      </c>
      <c r="CQ49" s="25" t="str">
        <f t="shared" si="86"/>
        <v/>
      </c>
      <c r="CR49" s="25" t="str">
        <f t="shared" si="86"/>
        <v/>
      </c>
      <c r="CS49" s="52"/>
      <c r="CT49" s="62"/>
      <c r="CU49" s="62"/>
    </row>
    <row r="50" spans="2:99" hidden="1" outlineLevel="1">
      <c r="C50" s="25" t="str">
        <f t="shared" ref="C50:I50" si="87">IF(C41="","",IF(C46="","通常実績",IF(C46="　","通常実績",C46)))</f>
        <v>通常実績</v>
      </c>
      <c r="D50" s="25" t="str">
        <f t="shared" si="87"/>
        <v>通常実績</v>
      </c>
      <c r="E50" s="25" t="str">
        <f t="shared" si="87"/>
        <v>通常実績</v>
      </c>
      <c r="F50" s="25" t="str">
        <f t="shared" si="87"/>
        <v>通常実績</v>
      </c>
      <c r="G50" s="25" t="str">
        <f t="shared" si="87"/>
        <v>通常実績</v>
      </c>
      <c r="H50" s="25" t="str">
        <f t="shared" si="87"/>
        <v>通常実績</v>
      </c>
      <c r="I50" s="25" t="str">
        <f t="shared" si="87"/>
        <v>通常実績</v>
      </c>
      <c r="J50" s="52"/>
      <c r="K50" s="62"/>
      <c r="L50" s="62"/>
      <c r="M50" s="66"/>
      <c r="O50" s="25" t="str">
        <f t="shared" ref="O50:U50" si="88">IF(O41="","",IF(O46="","通常実績",IF(O46="　","通常実績",O46)))</f>
        <v>通常実績</v>
      </c>
      <c r="P50" s="25" t="str">
        <f t="shared" si="88"/>
        <v>通常実績</v>
      </c>
      <c r="Q50" s="25" t="str">
        <f t="shared" si="88"/>
        <v>通常実績</v>
      </c>
      <c r="R50" s="25" t="str">
        <f t="shared" si="88"/>
        <v>通常実績</v>
      </c>
      <c r="S50" s="25" t="str">
        <f t="shared" si="88"/>
        <v>通常実績</v>
      </c>
      <c r="T50" s="25" t="str">
        <f t="shared" si="88"/>
        <v>通常実績</v>
      </c>
      <c r="U50" s="25" t="str">
        <f t="shared" si="88"/>
        <v>通常実績</v>
      </c>
      <c r="V50" s="52"/>
      <c r="W50" s="62"/>
      <c r="X50" s="62"/>
      <c r="AB50" s="25" t="str">
        <f t="shared" ref="AB50:AH50" si="89">IF(AB41="","",IF(AB46="","通常実績",IF(AB46="　","通常実績",AB46)))</f>
        <v>通常実績</v>
      </c>
      <c r="AC50" s="25" t="str">
        <f t="shared" si="89"/>
        <v>通常実績</v>
      </c>
      <c r="AD50" s="25" t="str">
        <f t="shared" si="89"/>
        <v>通常実績</v>
      </c>
      <c r="AE50" s="25" t="str">
        <f t="shared" si="89"/>
        <v>通常実績</v>
      </c>
      <c r="AF50" s="25" t="str">
        <f t="shared" si="89"/>
        <v>通常実績</v>
      </c>
      <c r="AG50" s="25" t="str">
        <f t="shared" si="89"/>
        <v>通常実績</v>
      </c>
      <c r="AH50" s="25" t="str">
        <f t="shared" si="89"/>
        <v>通常実績</v>
      </c>
      <c r="AI50" s="52"/>
      <c r="AJ50" s="62"/>
      <c r="AK50" s="62"/>
      <c r="AL50" s="66"/>
      <c r="AN50" s="25" t="str">
        <f t="shared" ref="AN50:AT50" si="90">IF(AN41="","",IF(AN46="","通常実績",IF(AN46="　","通常実績",AN46)))</f>
        <v/>
      </c>
      <c r="AO50" s="25" t="str">
        <f t="shared" si="90"/>
        <v/>
      </c>
      <c r="AP50" s="25" t="str">
        <f t="shared" si="90"/>
        <v/>
      </c>
      <c r="AQ50" s="25" t="str">
        <f t="shared" si="90"/>
        <v/>
      </c>
      <c r="AR50" s="25" t="str">
        <f t="shared" si="90"/>
        <v/>
      </c>
      <c r="AS50" s="25" t="str">
        <f t="shared" si="90"/>
        <v/>
      </c>
      <c r="AT50" s="25" t="str">
        <f t="shared" si="90"/>
        <v/>
      </c>
      <c r="AU50" s="52"/>
      <c r="AV50" s="62"/>
      <c r="AW50" s="62"/>
      <c r="BA50" s="25" t="str">
        <f t="shared" ref="BA50:BG50" si="91">IF(BA41="","",IF(BA46="","通常実績",IF(BA46="　","通常実績",BA46)))</f>
        <v/>
      </c>
      <c r="BB50" s="25" t="str">
        <f t="shared" si="91"/>
        <v/>
      </c>
      <c r="BC50" s="25" t="str">
        <f t="shared" si="91"/>
        <v/>
      </c>
      <c r="BD50" s="25" t="str">
        <f t="shared" si="91"/>
        <v/>
      </c>
      <c r="BE50" s="25" t="str">
        <f t="shared" si="91"/>
        <v/>
      </c>
      <c r="BF50" s="25" t="str">
        <f t="shared" si="91"/>
        <v/>
      </c>
      <c r="BG50" s="25" t="str">
        <f t="shared" si="91"/>
        <v/>
      </c>
      <c r="BH50" s="52"/>
      <c r="BI50" s="62"/>
      <c r="BJ50" s="62"/>
      <c r="BK50" s="66"/>
      <c r="BM50" s="25" t="str">
        <f t="shared" ref="BM50:BS50" si="92">IF(BM41="","",IF(BM46="","通常実績",IF(BM46="　","通常実績",BM46)))</f>
        <v/>
      </c>
      <c r="BN50" s="25" t="str">
        <f t="shared" si="92"/>
        <v/>
      </c>
      <c r="BO50" s="25" t="str">
        <f t="shared" si="92"/>
        <v/>
      </c>
      <c r="BP50" s="25" t="str">
        <f t="shared" si="92"/>
        <v/>
      </c>
      <c r="BQ50" s="25" t="str">
        <f t="shared" si="92"/>
        <v/>
      </c>
      <c r="BR50" s="25" t="str">
        <f t="shared" si="92"/>
        <v/>
      </c>
      <c r="BS50" s="25" t="str">
        <f t="shared" si="92"/>
        <v/>
      </c>
      <c r="BT50" s="52"/>
      <c r="BU50" s="62"/>
      <c r="BV50" s="62"/>
      <c r="BZ50" s="25" t="str">
        <f t="shared" ref="BZ50:CF50" si="93">IF(BZ41="","",IF(BZ46="","通常実績",IF(BZ46="　","通常実績",BZ46)))</f>
        <v/>
      </c>
      <c r="CA50" s="25" t="str">
        <f t="shared" si="93"/>
        <v/>
      </c>
      <c r="CB50" s="25" t="str">
        <f t="shared" si="93"/>
        <v/>
      </c>
      <c r="CC50" s="25" t="str">
        <f t="shared" si="93"/>
        <v/>
      </c>
      <c r="CD50" s="25" t="str">
        <f t="shared" si="93"/>
        <v/>
      </c>
      <c r="CE50" s="25" t="str">
        <f t="shared" si="93"/>
        <v/>
      </c>
      <c r="CF50" s="25" t="str">
        <f t="shared" si="93"/>
        <v/>
      </c>
      <c r="CG50" s="52"/>
      <c r="CH50" s="62"/>
      <c r="CI50" s="62"/>
      <c r="CJ50" s="66"/>
      <c r="CL50" s="25" t="str">
        <f t="shared" ref="CL50:CR50" si="94">IF(CL41="","",IF(CL46="","通常実績",IF(CL46="　","通常実績",CL46)))</f>
        <v/>
      </c>
      <c r="CM50" s="25" t="str">
        <f t="shared" si="94"/>
        <v/>
      </c>
      <c r="CN50" s="25" t="str">
        <f t="shared" si="94"/>
        <v/>
      </c>
      <c r="CO50" s="25" t="str">
        <f t="shared" si="94"/>
        <v/>
      </c>
      <c r="CP50" s="25" t="str">
        <f t="shared" si="94"/>
        <v/>
      </c>
      <c r="CQ50" s="25" t="str">
        <f t="shared" si="94"/>
        <v/>
      </c>
      <c r="CR50" s="25" t="str">
        <f t="shared" si="94"/>
        <v/>
      </c>
      <c r="CS50" s="52"/>
      <c r="CT50" s="62"/>
      <c r="CU50" s="62"/>
    </row>
    <row r="51" spans="2:99" collapsed="1">
      <c r="C51" s="26"/>
      <c r="D51" s="26"/>
      <c r="E51" s="26"/>
      <c r="F51" s="26"/>
      <c r="G51" s="26"/>
      <c r="H51" s="26"/>
      <c r="I51" s="26"/>
      <c r="J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</row>
    <row r="52" spans="2:99" s="3" customFormat="1" ht="13.5" hidden="1" customHeight="1" outlineLevel="1">
      <c r="B52" s="8"/>
      <c r="C52" s="3">
        <f>YEAR(I39+1)</f>
        <v>2026</v>
      </c>
      <c r="D52" s="3">
        <f>MONTH(I39+1)</f>
        <v>8</v>
      </c>
      <c r="E52" s="37">
        <f>DAY(I41)+1</f>
        <v>17</v>
      </c>
      <c r="F52" s="38">
        <f>DATE(C52,D52,E52)</f>
        <v>46251</v>
      </c>
      <c r="G52" s="8"/>
      <c r="H52" s="8"/>
      <c r="J52" s="8"/>
      <c r="K52" s="8"/>
      <c r="L52" s="8"/>
      <c r="M52" s="8"/>
      <c r="N52" s="8"/>
      <c r="O52" s="3">
        <f>YEAR(U39+1)</f>
        <v>2026</v>
      </c>
      <c r="P52" s="3">
        <f>MONTH(U39+1)</f>
        <v>10</v>
      </c>
      <c r="Q52" s="37">
        <f>DAY(U41)+1</f>
        <v>12</v>
      </c>
      <c r="R52" s="38">
        <f>DATE(O52,P52,Q52)</f>
        <v>46307</v>
      </c>
      <c r="S52" s="8"/>
      <c r="T52" s="8"/>
      <c r="V52" s="8"/>
      <c r="W52" s="8"/>
      <c r="X52" s="8"/>
      <c r="AA52" s="8"/>
      <c r="AB52" s="3">
        <f>YEAR(AH39+1)</f>
        <v>2026</v>
      </c>
      <c r="AC52" s="3">
        <f>MONTH(AH39+1)</f>
        <v>12</v>
      </c>
      <c r="AD52" s="37">
        <f>DAY(AH41)+1</f>
        <v>7</v>
      </c>
      <c r="AE52" s="38">
        <f>DATE(AB52,AC52,AD52)</f>
        <v>46363</v>
      </c>
      <c r="AF52" s="8"/>
      <c r="AG52" s="8"/>
      <c r="AI52" s="8"/>
      <c r="AJ52" s="8"/>
      <c r="AK52" s="8"/>
      <c r="AL52" s="8"/>
      <c r="AM52" s="8"/>
      <c r="AN52" s="3">
        <f>YEAR(AT39+1)</f>
        <v>2027</v>
      </c>
      <c r="AO52" s="3">
        <f>MONTH(AT39+1)</f>
        <v>2</v>
      </c>
      <c r="AP52" s="37" t="e">
        <f>DAY(AT41)+1</f>
        <v>#VALUE!</v>
      </c>
      <c r="AQ52" s="38" t="e">
        <f>DATE(AN52,AO52,AP52)</f>
        <v>#VALUE!</v>
      </c>
      <c r="AR52" s="8"/>
      <c r="AS52" s="8"/>
      <c r="AU52" s="8"/>
      <c r="AV52" s="8"/>
      <c r="AW52" s="8"/>
      <c r="AZ52" s="8"/>
      <c r="BA52" s="3">
        <f>YEAR(BG39+1)</f>
        <v>2027</v>
      </c>
      <c r="BB52" s="3">
        <f>MONTH(BG39+1)</f>
        <v>3</v>
      </c>
      <c r="BC52" s="37" t="e">
        <f>DAY(BG41)+1</f>
        <v>#VALUE!</v>
      </c>
      <c r="BD52" s="38" t="e">
        <f>DATE(BA52,BB52,BC52)</f>
        <v>#VALUE!</v>
      </c>
      <c r="BE52" s="8"/>
      <c r="BF52" s="8"/>
      <c r="BH52" s="8"/>
      <c r="BI52" s="8"/>
      <c r="BJ52" s="8"/>
      <c r="BK52" s="8"/>
      <c r="BL52" s="8"/>
      <c r="BM52" s="3">
        <f>YEAR(BS39+1)</f>
        <v>2027</v>
      </c>
      <c r="BN52" s="3">
        <f>MONTH(BS39+1)</f>
        <v>5</v>
      </c>
      <c r="BO52" s="37" t="e">
        <f>DAY(BS41)+1</f>
        <v>#VALUE!</v>
      </c>
      <c r="BP52" s="38" t="e">
        <f>DATE(BM52,BN52,BO52)</f>
        <v>#VALUE!</v>
      </c>
      <c r="BQ52" s="8"/>
      <c r="BR52" s="8"/>
      <c r="BT52" s="8"/>
      <c r="BU52" s="8"/>
      <c r="BV52" s="8"/>
      <c r="BY52" s="8"/>
      <c r="BZ52" s="3">
        <f>YEAR(CF39+1)</f>
        <v>2027</v>
      </c>
      <c r="CA52" s="3">
        <f>MONTH(CF39+1)</f>
        <v>7</v>
      </c>
      <c r="CB52" s="37" t="e">
        <f>DAY(CF41)+1</f>
        <v>#VALUE!</v>
      </c>
      <c r="CC52" s="38" t="e">
        <f>DATE(BZ52,CA52,CB52)</f>
        <v>#VALUE!</v>
      </c>
      <c r="CD52" s="8"/>
      <c r="CE52" s="8"/>
      <c r="CG52" s="8"/>
      <c r="CH52" s="8"/>
      <c r="CI52" s="8"/>
      <c r="CJ52" s="8"/>
      <c r="CK52" s="8"/>
      <c r="CL52" s="3">
        <f>YEAR(CR39+1)</f>
        <v>2027</v>
      </c>
      <c r="CM52" s="3">
        <f>MONTH(CR39+1)</f>
        <v>9</v>
      </c>
      <c r="CN52" s="37" t="e">
        <f>DAY(CR41)+1</f>
        <v>#VALUE!</v>
      </c>
      <c r="CO52" s="38" t="e">
        <f>DATE(CL52,CM52,CN52)</f>
        <v>#VALUE!</v>
      </c>
      <c r="CP52" s="8"/>
      <c r="CQ52" s="8"/>
      <c r="CS52" s="8"/>
      <c r="CT52" s="8"/>
      <c r="CU52" s="8"/>
    </row>
    <row r="53" spans="2:99" s="4" customFormat="1" ht="13.5" hidden="1" customHeight="1" outlineLevel="1">
      <c r="B53" s="9"/>
      <c r="C53" s="4">
        <f>I39+1</f>
        <v>46251</v>
      </c>
      <c r="D53" s="4">
        <f t="shared" ref="D53:I53" si="95">C53+1</f>
        <v>46252</v>
      </c>
      <c r="E53" s="4">
        <f t="shared" si="95"/>
        <v>46253</v>
      </c>
      <c r="F53" s="4">
        <f t="shared" si="95"/>
        <v>46254</v>
      </c>
      <c r="G53" s="4">
        <f t="shared" si="95"/>
        <v>46255</v>
      </c>
      <c r="H53" s="4">
        <f t="shared" si="95"/>
        <v>46256</v>
      </c>
      <c r="I53" s="4">
        <f t="shared" si="95"/>
        <v>46257</v>
      </c>
      <c r="J53" s="9"/>
      <c r="K53" s="9"/>
      <c r="L53" s="9"/>
      <c r="M53" s="9"/>
      <c r="N53" s="9"/>
      <c r="O53" s="4">
        <f>U39+1</f>
        <v>46307</v>
      </c>
      <c r="P53" s="4">
        <f t="shared" ref="P53:U53" si="96">O53+1</f>
        <v>46308</v>
      </c>
      <c r="Q53" s="4">
        <f t="shared" si="96"/>
        <v>46309</v>
      </c>
      <c r="R53" s="4">
        <f t="shared" si="96"/>
        <v>46310</v>
      </c>
      <c r="S53" s="4">
        <f t="shared" si="96"/>
        <v>46311</v>
      </c>
      <c r="T53" s="4">
        <f t="shared" si="96"/>
        <v>46312</v>
      </c>
      <c r="U53" s="4">
        <f t="shared" si="96"/>
        <v>46313</v>
      </c>
      <c r="V53" s="9"/>
      <c r="W53" s="9"/>
      <c r="X53" s="9"/>
      <c r="AA53" s="9"/>
      <c r="AB53" s="4">
        <f>AH39+1</f>
        <v>46363</v>
      </c>
      <c r="AC53" s="4">
        <f t="shared" ref="AC53:AH53" si="97">AB53+1</f>
        <v>46364</v>
      </c>
      <c r="AD53" s="4">
        <f t="shared" si="97"/>
        <v>46365</v>
      </c>
      <c r="AE53" s="4">
        <f t="shared" si="97"/>
        <v>46366</v>
      </c>
      <c r="AF53" s="4">
        <f t="shared" si="97"/>
        <v>46367</v>
      </c>
      <c r="AG53" s="4">
        <f t="shared" si="97"/>
        <v>46368</v>
      </c>
      <c r="AH53" s="4">
        <f t="shared" si="97"/>
        <v>46369</v>
      </c>
      <c r="AI53" s="9"/>
      <c r="AJ53" s="9"/>
      <c r="AK53" s="9"/>
      <c r="AL53" s="9"/>
      <c r="AM53" s="9"/>
      <c r="AN53" s="4">
        <f>AT39+1</f>
        <v>46419</v>
      </c>
      <c r="AO53" s="4">
        <f t="shared" ref="AO53:AT53" si="98">AN53+1</f>
        <v>46420</v>
      </c>
      <c r="AP53" s="4">
        <f t="shared" si="98"/>
        <v>46421</v>
      </c>
      <c r="AQ53" s="4">
        <f t="shared" si="98"/>
        <v>46422</v>
      </c>
      <c r="AR53" s="4">
        <f t="shared" si="98"/>
        <v>46423</v>
      </c>
      <c r="AS53" s="4">
        <f t="shared" si="98"/>
        <v>46424</v>
      </c>
      <c r="AT53" s="4">
        <f t="shared" si="98"/>
        <v>46425</v>
      </c>
      <c r="AU53" s="9"/>
      <c r="AV53" s="9"/>
      <c r="AW53" s="9"/>
      <c r="AZ53" s="9"/>
      <c r="BA53" s="4">
        <f>BG39+1</f>
        <v>46475</v>
      </c>
      <c r="BB53" s="4">
        <f t="shared" ref="BB53:BG53" si="99">BA53+1</f>
        <v>46476</v>
      </c>
      <c r="BC53" s="4">
        <f t="shared" si="99"/>
        <v>46477</v>
      </c>
      <c r="BD53" s="4">
        <f t="shared" si="99"/>
        <v>46478</v>
      </c>
      <c r="BE53" s="4">
        <f t="shared" si="99"/>
        <v>46479</v>
      </c>
      <c r="BF53" s="4">
        <f t="shared" si="99"/>
        <v>46480</v>
      </c>
      <c r="BG53" s="4">
        <f t="shared" si="99"/>
        <v>46481</v>
      </c>
      <c r="BH53" s="9"/>
      <c r="BI53" s="9"/>
      <c r="BJ53" s="9"/>
      <c r="BK53" s="9"/>
      <c r="BL53" s="9"/>
      <c r="BM53" s="4">
        <f>BS39+1</f>
        <v>46531</v>
      </c>
      <c r="BN53" s="4">
        <f t="shared" ref="BN53:BS53" si="100">BM53+1</f>
        <v>46532</v>
      </c>
      <c r="BO53" s="4">
        <f t="shared" si="100"/>
        <v>46533</v>
      </c>
      <c r="BP53" s="4">
        <f t="shared" si="100"/>
        <v>46534</v>
      </c>
      <c r="BQ53" s="4">
        <f t="shared" si="100"/>
        <v>46535</v>
      </c>
      <c r="BR53" s="4">
        <f t="shared" si="100"/>
        <v>46536</v>
      </c>
      <c r="BS53" s="4">
        <f t="shared" si="100"/>
        <v>46537</v>
      </c>
      <c r="BT53" s="9"/>
      <c r="BU53" s="9"/>
      <c r="BV53" s="9"/>
      <c r="BY53" s="9"/>
      <c r="BZ53" s="4">
        <f>CF39+1</f>
        <v>46587</v>
      </c>
      <c r="CA53" s="4">
        <f t="shared" ref="CA53:CF53" si="101">BZ53+1</f>
        <v>46588</v>
      </c>
      <c r="CB53" s="4">
        <f t="shared" si="101"/>
        <v>46589</v>
      </c>
      <c r="CC53" s="4">
        <f t="shared" si="101"/>
        <v>46590</v>
      </c>
      <c r="CD53" s="4">
        <f t="shared" si="101"/>
        <v>46591</v>
      </c>
      <c r="CE53" s="4">
        <f t="shared" si="101"/>
        <v>46592</v>
      </c>
      <c r="CF53" s="4">
        <f t="shared" si="101"/>
        <v>46593</v>
      </c>
      <c r="CG53" s="9"/>
      <c r="CH53" s="9"/>
      <c r="CI53" s="9"/>
      <c r="CJ53" s="9"/>
      <c r="CK53" s="9"/>
      <c r="CL53" s="4">
        <f>CR39+1</f>
        <v>46643</v>
      </c>
      <c r="CM53" s="4">
        <f t="shared" ref="CM53:CR53" si="102">CL53+1</f>
        <v>46644</v>
      </c>
      <c r="CN53" s="4">
        <f t="shared" si="102"/>
        <v>46645</v>
      </c>
      <c r="CO53" s="4">
        <f t="shared" si="102"/>
        <v>46646</v>
      </c>
      <c r="CP53" s="4">
        <f t="shared" si="102"/>
        <v>46647</v>
      </c>
      <c r="CQ53" s="4">
        <f t="shared" si="102"/>
        <v>46648</v>
      </c>
      <c r="CR53" s="4">
        <f t="shared" si="102"/>
        <v>46649</v>
      </c>
      <c r="CS53" s="9"/>
      <c r="CT53" s="9"/>
      <c r="CU53" s="9"/>
    </row>
    <row r="54" spans="2:99" ht="13.5" customHeight="1" collapsed="1">
      <c r="B54" s="10" t="s">
        <v>28</v>
      </c>
      <c r="C54" s="17">
        <f>DATE($C52,$D52,1)</f>
        <v>46235</v>
      </c>
      <c r="D54" s="31"/>
      <c r="E54" s="31"/>
      <c r="F54" s="31"/>
      <c r="G54" s="31"/>
      <c r="H54" s="31"/>
      <c r="I54" s="31"/>
      <c r="J54" s="31"/>
      <c r="K54" s="55"/>
      <c r="L54" s="63"/>
      <c r="M54" s="1"/>
      <c r="N54" s="10" t="s">
        <v>28</v>
      </c>
      <c r="O54" s="17">
        <f>DATE($O52,$P52,1)</f>
        <v>46296</v>
      </c>
      <c r="P54" s="31"/>
      <c r="Q54" s="31"/>
      <c r="R54" s="31"/>
      <c r="S54" s="31"/>
      <c r="T54" s="31"/>
      <c r="U54" s="31"/>
      <c r="V54" s="31"/>
      <c r="W54" s="55"/>
      <c r="X54" s="63"/>
      <c r="AA54" s="10" t="s">
        <v>28</v>
      </c>
      <c r="AB54" s="17">
        <f>DATE($AB52,$AC52,1)</f>
        <v>46357</v>
      </c>
      <c r="AC54" s="31"/>
      <c r="AD54" s="31"/>
      <c r="AE54" s="31"/>
      <c r="AF54" s="31"/>
      <c r="AG54" s="31"/>
      <c r="AH54" s="31"/>
      <c r="AI54" s="31"/>
      <c r="AJ54" s="55"/>
      <c r="AK54" s="63"/>
      <c r="AL54" s="1"/>
      <c r="AM54" s="10" t="s">
        <v>28</v>
      </c>
      <c r="AN54" s="17">
        <f>DATE($AN52,$AO52,1)</f>
        <v>46419</v>
      </c>
      <c r="AO54" s="31"/>
      <c r="AP54" s="31"/>
      <c r="AQ54" s="31"/>
      <c r="AR54" s="31"/>
      <c r="AS54" s="31"/>
      <c r="AT54" s="31"/>
      <c r="AU54" s="31"/>
      <c r="AV54" s="55"/>
      <c r="AW54" s="63"/>
      <c r="AZ54" s="10" t="s">
        <v>28</v>
      </c>
      <c r="BA54" s="17">
        <f>DATE(BA52,BB52,1)</f>
        <v>46447</v>
      </c>
      <c r="BB54" s="31"/>
      <c r="BC54" s="31"/>
      <c r="BD54" s="31"/>
      <c r="BE54" s="31"/>
      <c r="BF54" s="31"/>
      <c r="BG54" s="31"/>
      <c r="BH54" s="31"/>
      <c r="BI54" s="55"/>
      <c r="BJ54" s="63"/>
      <c r="BK54" s="1"/>
      <c r="BL54" s="10" t="s">
        <v>28</v>
      </c>
      <c r="BM54" s="17">
        <f>DATE(BM52,BN52,1)</f>
        <v>46508</v>
      </c>
      <c r="BN54" s="31"/>
      <c r="BO54" s="31"/>
      <c r="BP54" s="31"/>
      <c r="BQ54" s="31"/>
      <c r="BR54" s="31"/>
      <c r="BS54" s="31"/>
      <c r="BT54" s="31"/>
      <c r="BU54" s="55"/>
      <c r="BV54" s="63"/>
      <c r="BY54" s="10" t="s">
        <v>28</v>
      </c>
      <c r="BZ54" s="17">
        <f>DATE(BZ52,CA52,1)</f>
        <v>46569</v>
      </c>
      <c r="CA54" s="31"/>
      <c r="CB54" s="31"/>
      <c r="CC54" s="31"/>
      <c r="CD54" s="31"/>
      <c r="CE54" s="31"/>
      <c r="CF54" s="31"/>
      <c r="CG54" s="31"/>
      <c r="CH54" s="55"/>
      <c r="CI54" s="63"/>
      <c r="CJ54" s="1"/>
      <c r="CK54" s="10" t="s">
        <v>28</v>
      </c>
      <c r="CL54" s="17">
        <f>DATE(CL52,CM52,1)</f>
        <v>46631</v>
      </c>
      <c r="CM54" s="31"/>
      <c r="CN54" s="31"/>
      <c r="CO54" s="31"/>
      <c r="CP54" s="31"/>
      <c r="CQ54" s="31"/>
      <c r="CR54" s="31"/>
      <c r="CS54" s="31"/>
      <c r="CT54" s="55"/>
      <c r="CU54" s="63"/>
    </row>
    <row r="55" spans="2:99">
      <c r="B55" s="11" t="s">
        <v>30</v>
      </c>
      <c r="C55" s="27">
        <f>IF(I39&lt;$G$8,I41+1,"")</f>
        <v>46251</v>
      </c>
      <c r="D55" s="36">
        <f t="shared" ref="D55:I55" si="103">IF(C53&lt;$G$8,C55+1,"")</f>
        <v>46252</v>
      </c>
      <c r="E55" s="36">
        <f t="shared" si="103"/>
        <v>46253</v>
      </c>
      <c r="F55" s="36">
        <f t="shared" si="103"/>
        <v>46254</v>
      </c>
      <c r="G55" s="36">
        <f t="shared" si="103"/>
        <v>46255</v>
      </c>
      <c r="H55" s="36">
        <f t="shared" si="103"/>
        <v>46256</v>
      </c>
      <c r="I55" s="36">
        <f t="shared" si="103"/>
        <v>46257</v>
      </c>
      <c r="J55" s="48" t="s">
        <v>57</v>
      </c>
      <c r="K55" s="56">
        <f>+COUNTIFS(C56:I56,"土",C60:I60,"")+COUNTIFS(C56:I56,"日",C60:I60,"")+COUNTIFS(祝日,C53)+COUNTIFS(祝日,D53)+COUNTIFS(祝日,E53)+COUNTIFS(祝日,F53)+COUNTIFS(祝日,G53)</f>
        <v>2</v>
      </c>
      <c r="M55" s="1"/>
      <c r="N55" s="11" t="s">
        <v>30</v>
      </c>
      <c r="O55" s="27">
        <f>IF(U39&lt;$G$8,U41+1,"")</f>
        <v>46307</v>
      </c>
      <c r="P55" s="36">
        <f t="shared" ref="P55:U55" si="104">IF(O53&lt;$G$8,O55+1,"")</f>
        <v>46308</v>
      </c>
      <c r="Q55" s="36">
        <f t="shared" si="104"/>
        <v>46309</v>
      </c>
      <c r="R55" s="36">
        <f t="shared" si="104"/>
        <v>46310</v>
      </c>
      <c r="S55" s="36">
        <f t="shared" si="104"/>
        <v>46311</v>
      </c>
      <c r="T55" s="36">
        <f t="shared" si="104"/>
        <v>46312</v>
      </c>
      <c r="U55" s="36">
        <f t="shared" si="104"/>
        <v>46313</v>
      </c>
      <c r="V55" s="48" t="s">
        <v>57</v>
      </c>
      <c r="W55" s="56">
        <f>+COUNTIFS(O56:U56,"土",O60:U60,"")+COUNTIFS(O56:U56,"日",O60:U60,"")+COUNTIFS(祝日,O53)+COUNTIFS(祝日,P53)+COUNTIFS(祝日,Q53)+COUNTIFS(祝日,R53)+COUNTIFS(祝日,S53)</f>
        <v>3</v>
      </c>
      <c r="AA55" s="11" t="s">
        <v>30</v>
      </c>
      <c r="AB55" s="27">
        <f>IF(AH39&lt;$G$8,AH41+1,"")</f>
        <v>46363</v>
      </c>
      <c r="AC55" s="36">
        <f t="shared" ref="AC55:AH55" si="105">IF(AB53&lt;$G$8,AB55+1,"")</f>
        <v>46364</v>
      </c>
      <c r="AD55" s="36">
        <f t="shared" si="105"/>
        <v>46365</v>
      </c>
      <c r="AE55" s="36">
        <f t="shared" si="105"/>
        <v>46366</v>
      </c>
      <c r="AF55" s="36">
        <f t="shared" si="105"/>
        <v>46367</v>
      </c>
      <c r="AG55" s="36">
        <f t="shared" si="105"/>
        <v>46368</v>
      </c>
      <c r="AH55" s="36">
        <f t="shared" si="105"/>
        <v>46369</v>
      </c>
      <c r="AI55" s="48" t="s">
        <v>57</v>
      </c>
      <c r="AJ55" s="56">
        <f>+COUNTIFS(AB56:AH56,"土",AB60:AH60,"")+COUNTIFS(AB56:AH56,"日",AB60:AH60,"")+COUNTIFS(祝日,AB53)+COUNTIFS(祝日,AC53)+COUNTIFS(祝日,AD53)+COUNTIFS(祝日,AE53)+COUNTIFS(祝日,AF53)</f>
        <v>2</v>
      </c>
      <c r="AL55" s="1"/>
      <c r="AM55" s="11" t="s">
        <v>30</v>
      </c>
      <c r="AN55" s="27" t="str">
        <f>IF(AT39&lt;$G$8,AT41+1,"")</f>
        <v/>
      </c>
      <c r="AO55" s="36" t="str">
        <f t="shared" ref="AO55:AT55" si="106">IF(AN53&lt;$G$8,AN55+1,"")</f>
        <v/>
      </c>
      <c r="AP55" s="36" t="str">
        <f t="shared" si="106"/>
        <v/>
      </c>
      <c r="AQ55" s="36" t="str">
        <f t="shared" si="106"/>
        <v/>
      </c>
      <c r="AR55" s="36" t="str">
        <f t="shared" si="106"/>
        <v/>
      </c>
      <c r="AS55" s="36" t="str">
        <f t="shared" si="106"/>
        <v/>
      </c>
      <c r="AT55" s="36" t="str">
        <f t="shared" si="106"/>
        <v/>
      </c>
      <c r="AU55" s="48" t="s">
        <v>57</v>
      </c>
      <c r="AV55" s="56">
        <f>+COUNTIFS(AN56:AT56,"土",AN60:AT60,"")+COUNTIFS(AN56:AT56,"日",AN60:AT60,"")+COUNTIFS(祝日,AN53)+COUNTIFS(祝日,AO53)+COUNTIFS(祝日,AP53)+COUNTIFS(祝日,AQ53)+COUNTIFS(祝日,AR53)</f>
        <v>0</v>
      </c>
      <c r="AZ55" s="11" t="s">
        <v>30</v>
      </c>
      <c r="BA55" s="27" t="str">
        <f>IF(BG39&lt;$G$8,BG41+1,"")</f>
        <v/>
      </c>
      <c r="BB55" s="36" t="str">
        <f t="shared" ref="BB55:BG55" si="107">IF(BA53&lt;$G$8,BA55+1,"")</f>
        <v/>
      </c>
      <c r="BC55" s="36" t="str">
        <f t="shared" si="107"/>
        <v/>
      </c>
      <c r="BD55" s="36" t="str">
        <f t="shared" si="107"/>
        <v/>
      </c>
      <c r="BE55" s="36" t="str">
        <f t="shared" si="107"/>
        <v/>
      </c>
      <c r="BF55" s="36" t="str">
        <f t="shared" si="107"/>
        <v/>
      </c>
      <c r="BG55" s="36" t="str">
        <f t="shared" si="107"/>
        <v/>
      </c>
      <c r="BH55" s="48" t="s">
        <v>57</v>
      </c>
      <c r="BI55" s="56">
        <f>+COUNTIFS(BA56:BG56,"土",BA60:BG60,"")+COUNTIFS(BA56:BG56,"日",BA60:BG60,"")+COUNTIFS(祝日,BA53)+COUNTIFS(祝日,BB53)+COUNTIFS(祝日,BC53)+COUNTIFS(祝日,BD53)+COUNTIFS(祝日,BE53)</f>
        <v>0</v>
      </c>
      <c r="BK55" s="1"/>
      <c r="BL55" s="11" t="s">
        <v>30</v>
      </c>
      <c r="BM55" s="27" t="str">
        <f>IF(BS39&lt;$G$8,BS41+1,"")</f>
        <v/>
      </c>
      <c r="BN55" s="36" t="str">
        <f t="shared" ref="BN55:BS55" si="108">IF(BM53&lt;$G$8,BM55+1,"")</f>
        <v/>
      </c>
      <c r="BO55" s="36" t="str">
        <f t="shared" si="108"/>
        <v/>
      </c>
      <c r="BP55" s="36" t="str">
        <f t="shared" si="108"/>
        <v/>
      </c>
      <c r="BQ55" s="36" t="str">
        <f t="shared" si="108"/>
        <v/>
      </c>
      <c r="BR55" s="36" t="str">
        <f t="shared" si="108"/>
        <v/>
      </c>
      <c r="BS55" s="36" t="str">
        <f t="shared" si="108"/>
        <v/>
      </c>
      <c r="BT55" s="48" t="s">
        <v>57</v>
      </c>
      <c r="BU55" s="56">
        <f>+COUNTIFS(BM56:BS56,"土",BM60:BS60,"")+COUNTIFS(BM56:BS56,"日",BM60:BS60,"")+COUNTIFS(祝日,BM53)+COUNTIFS(祝日,BN53)+COUNTIFS(祝日,BO53)+COUNTIFS(祝日,BP53)+COUNTIFS(祝日,BQ53)</f>
        <v>0</v>
      </c>
      <c r="BY55" s="11" t="s">
        <v>30</v>
      </c>
      <c r="BZ55" s="27" t="str">
        <f>IF(CF39&lt;$G$8,CF41+1,"")</f>
        <v/>
      </c>
      <c r="CA55" s="36" t="str">
        <f t="shared" ref="CA55:CF55" si="109">IF(BZ53&lt;$G$8,BZ55+1,"")</f>
        <v/>
      </c>
      <c r="CB55" s="36" t="str">
        <f t="shared" si="109"/>
        <v/>
      </c>
      <c r="CC55" s="36" t="str">
        <f t="shared" si="109"/>
        <v/>
      </c>
      <c r="CD55" s="36" t="str">
        <f t="shared" si="109"/>
        <v/>
      </c>
      <c r="CE55" s="36" t="str">
        <f t="shared" si="109"/>
        <v/>
      </c>
      <c r="CF55" s="36" t="str">
        <f t="shared" si="109"/>
        <v/>
      </c>
      <c r="CG55" s="48" t="s">
        <v>57</v>
      </c>
      <c r="CH55" s="56">
        <f>+COUNTIFS(BZ56:CF56,"土",BZ60:CF60,"")+COUNTIFS(BZ56:CF56,"日",BZ60:CF60,"")+COUNTIFS(祝日,BZ53)+COUNTIFS(祝日,CA53)+COUNTIFS(祝日,CB53)+COUNTIFS(祝日,CC53)+COUNTIFS(祝日,CD53)</f>
        <v>1</v>
      </c>
      <c r="CJ55" s="1"/>
      <c r="CK55" s="11" t="s">
        <v>30</v>
      </c>
      <c r="CL55" s="27" t="str">
        <f>IF(CR39&lt;$G$8,CR41+1,"")</f>
        <v/>
      </c>
      <c r="CM55" s="36" t="str">
        <f t="shared" ref="CM55:CR55" si="110">IF(CL53&lt;$G$8,CL55+1,"")</f>
        <v/>
      </c>
      <c r="CN55" s="36" t="str">
        <f t="shared" si="110"/>
        <v/>
      </c>
      <c r="CO55" s="36" t="str">
        <f t="shared" si="110"/>
        <v/>
      </c>
      <c r="CP55" s="36" t="str">
        <f t="shared" si="110"/>
        <v/>
      </c>
      <c r="CQ55" s="36" t="str">
        <f t="shared" si="110"/>
        <v/>
      </c>
      <c r="CR55" s="36" t="str">
        <f t="shared" si="110"/>
        <v/>
      </c>
      <c r="CS55" s="48" t="s">
        <v>57</v>
      </c>
      <c r="CT55" s="56">
        <f>+COUNTIFS(CL56:CR56,"土",CL60:CR60,"")+COUNTIFS(CL56:CR56,"日",CL60:CR60,"")+COUNTIFS(祝日,CL53)+COUNTIFS(祝日,CM53)+COUNTIFS(祝日,CN53)+COUNTIFS(祝日,CO53)+COUNTIFS(祝日,CP53)</f>
        <v>0</v>
      </c>
    </row>
    <row r="56" spans="2:99">
      <c r="B56" s="11" t="s">
        <v>11</v>
      </c>
      <c r="C56" s="19" t="str">
        <f>IF(C55="","","月")</f>
        <v>月</v>
      </c>
      <c r="D56" s="19" t="str">
        <f>IF(D55="","","火")</f>
        <v>火</v>
      </c>
      <c r="E56" s="19" t="str">
        <f>IF(E55="","","水")</f>
        <v>水</v>
      </c>
      <c r="F56" s="19" t="str">
        <f>IF(F55="","","木")</f>
        <v>木</v>
      </c>
      <c r="G56" s="19" t="str">
        <f>IF(G55="","","金")</f>
        <v>金</v>
      </c>
      <c r="H56" s="19" t="str">
        <f>IF(H55="","","土")</f>
        <v>土</v>
      </c>
      <c r="I56" s="19" t="str">
        <f>IF(I55="","","日")</f>
        <v>日</v>
      </c>
      <c r="J56" s="48" t="s">
        <v>25</v>
      </c>
      <c r="K56" s="56">
        <f>+COUNTIF(C60:I60,"夏休")+COUNTIF(C60:I60,"冬休")+COUNTIF(C60:I60,"中止")</f>
        <v>0</v>
      </c>
      <c r="L56" s="2">
        <f>+COUNTIF(H60:I60,"夏休")+COUNTIF(H60:I60,"冬休")+COUNTIF(H60:I60,"中止")</f>
        <v>0</v>
      </c>
      <c r="M56" s="1"/>
      <c r="N56" s="11" t="s">
        <v>11</v>
      </c>
      <c r="O56" s="19" t="str">
        <f>IF(O55="","","月")</f>
        <v>月</v>
      </c>
      <c r="P56" s="19" t="str">
        <f>IF(P55="","","火")</f>
        <v>火</v>
      </c>
      <c r="Q56" s="19" t="str">
        <f>IF(Q55="","","水")</f>
        <v>水</v>
      </c>
      <c r="R56" s="19" t="str">
        <f>IF(R55="","","木")</f>
        <v>木</v>
      </c>
      <c r="S56" s="19" t="str">
        <f>IF(S55="","","金")</f>
        <v>金</v>
      </c>
      <c r="T56" s="19" t="str">
        <f>IF(T55="","","土")</f>
        <v>土</v>
      </c>
      <c r="U56" s="19" t="str">
        <f>IF(U55="","","日")</f>
        <v>日</v>
      </c>
      <c r="V56" s="48" t="s">
        <v>25</v>
      </c>
      <c r="W56" s="56">
        <f>+COUNTIF(O60:U60,"夏休")+COUNTIF(O60:U60,"冬休")+COUNTIF(O60:U60,"中止")</f>
        <v>0</v>
      </c>
      <c r="X56" s="2">
        <f>+COUNTIF(T60:U60,"夏休")+COUNTIF(T60:U60,"冬休")+COUNTIF(T60:U60,"中止")</f>
        <v>0</v>
      </c>
      <c r="AA56" s="11" t="s">
        <v>11</v>
      </c>
      <c r="AB56" s="19" t="str">
        <f>IF(AB55="","","月")</f>
        <v>月</v>
      </c>
      <c r="AC56" s="19" t="str">
        <f>IF(AC55="","","火")</f>
        <v>火</v>
      </c>
      <c r="AD56" s="19" t="str">
        <f>IF(AD55="","","水")</f>
        <v>水</v>
      </c>
      <c r="AE56" s="19" t="str">
        <f>IF(AE55="","","木")</f>
        <v>木</v>
      </c>
      <c r="AF56" s="19" t="str">
        <f>IF(AF55="","","金")</f>
        <v>金</v>
      </c>
      <c r="AG56" s="19" t="str">
        <f>IF(AG55="","","土")</f>
        <v>土</v>
      </c>
      <c r="AH56" s="19" t="str">
        <f>IF(AH55="","","日")</f>
        <v>日</v>
      </c>
      <c r="AI56" s="48" t="s">
        <v>25</v>
      </c>
      <c r="AJ56" s="56">
        <f>+COUNTIF(AB60:AH60,"夏休")+COUNTIF(AB60:AH60,"冬休")+COUNTIF(AB60:AH60,"中止")</f>
        <v>0</v>
      </c>
      <c r="AK56" s="2">
        <f>+COUNTIF(AG60:AH60,"夏休")+COUNTIF(AG60:AH60,"冬休")+COUNTIF(AG60:AH60,"中止")</f>
        <v>0</v>
      </c>
      <c r="AL56" s="1"/>
      <c r="AM56" s="11" t="s">
        <v>11</v>
      </c>
      <c r="AN56" s="19" t="str">
        <f>IF(AN55="","","月")</f>
        <v/>
      </c>
      <c r="AO56" s="19" t="str">
        <f>IF(AO55="","","火")</f>
        <v/>
      </c>
      <c r="AP56" s="19" t="str">
        <f>IF(AP55="","","水")</f>
        <v/>
      </c>
      <c r="AQ56" s="19" t="str">
        <f>IF(AQ55="","","木")</f>
        <v/>
      </c>
      <c r="AR56" s="19" t="str">
        <f>IF(AR55="","","金")</f>
        <v/>
      </c>
      <c r="AS56" s="19" t="str">
        <f>IF(AS55="","","土")</f>
        <v/>
      </c>
      <c r="AT56" s="19" t="str">
        <f>IF(AT55="","","日")</f>
        <v/>
      </c>
      <c r="AU56" s="48" t="s">
        <v>25</v>
      </c>
      <c r="AV56" s="56">
        <f>+COUNTIF(AN60:AT60,"夏休")+COUNTIF(AN60:AT60,"冬休")+COUNTIF(AN60:AT60,"中止")</f>
        <v>0</v>
      </c>
      <c r="AW56" s="2">
        <f>+COUNTIF(AS60:AT60,"夏休")+COUNTIF(AS60:AT60,"冬休")+COUNTIF(AS60:AT60,"中止")</f>
        <v>0</v>
      </c>
      <c r="AZ56" s="11" t="s">
        <v>11</v>
      </c>
      <c r="BA56" s="19" t="str">
        <f>IF(BA55="","","月")</f>
        <v/>
      </c>
      <c r="BB56" s="19" t="str">
        <f>IF(BB55="","","火")</f>
        <v/>
      </c>
      <c r="BC56" s="19" t="str">
        <f>IF(BC55="","","水")</f>
        <v/>
      </c>
      <c r="BD56" s="19" t="str">
        <f>IF(BD55="","","木")</f>
        <v/>
      </c>
      <c r="BE56" s="19" t="str">
        <f>IF(BE55="","","金")</f>
        <v/>
      </c>
      <c r="BF56" s="19" t="str">
        <f>IF(BF55="","","土")</f>
        <v/>
      </c>
      <c r="BG56" s="19" t="str">
        <f>IF(BG55="","","日")</f>
        <v/>
      </c>
      <c r="BH56" s="48" t="s">
        <v>25</v>
      </c>
      <c r="BI56" s="56">
        <f>+COUNTIF(BA60:BG60,"夏休")+COUNTIF(BA60:BG60,"冬休")+COUNTIF(BA60:BG60,"中止")</f>
        <v>0</v>
      </c>
      <c r="BJ56" s="2">
        <f>+COUNTIF(BF60:BG60,"夏休")+COUNTIF(BF60:BG60,"冬休")+COUNTIF(BF60:BG60,"中止")</f>
        <v>0</v>
      </c>
      <c r="BK56" s="1"/>
      <c r="BL56" s="11" t="s">
        <v>11</v>
      </c>
      <c r="BM56" s="19" t="str">
        <f>IF(BM55="","","月")</f>
        <v/>
      </c>
      <c r="BN56" s="19" t="str">
        <f>IF(BN55="","","火")</f>
        <v/>
      </c>
      <c r="BO56" s="19" t="str">
        <f>IF(BO55="","","水")</f>
        <v/>
      </c>
      <c r="BP56" s="19" t="str">
        <f>IF(BP55="","","木")</f>
        <v/>
      </c>
      <c r="BQ56" s="19" t="str">
        <f>IF(BQ55="","","金")</f>
        <v/>
      </c>
      <c r="BR56" s="19" t="str">
        <f>IF(BR55="","","土")</f>
        <v/>
      </c>
      <c r="BS56" s="19" t="str">
        <f>IF(BS55="","","日")</f>
        <v/>
      </c>
      <c r="BT56" s="48" t="s">
        <v>25</v>
      </c>
      <c r="BU56" s="56">
        <f>+COUNTIF(BM60:BS60,"夏休")+COUNTIF(BM60:BS60,"冬休")+COUNTIF(BM60:BS60,"中止")</f>
        <v>0</v>
      </c>
      <c r="BV56" s="2">
        <f>+COUNTIF(BR60:BS60,"夏休")+COUNTIF(BR60:BS60,"冬休")+COUNTIF(BR60:BS60,"中止")</f>
        <v>0</v>
      </c>
      <c r="BY56" s="11" t="s">
        <v>11</v>
      </c>
      <c r="BZ56" s="19" t="str">
        <f>IF(BZ55="","","月")</f>
        <v/>
      </c>
      <c r="CA56" s="19" t="str">
        <f>IF(CA55="","","火")</f>
        <v/>
      </c>
      <c r="CB56" s="19" t="str">
        <f>IF(CB55="","","水")</f>
        <v/>
      </c>
      <c r="CC56" s="19" t="str">
        <f>IF(CC55="","","木")</f>
        <v/>
      </c>
      <c r="CD56" s="19" t="str">
        <f>IF(CD55="","","金")</f>
        <v/>
      </c>
      <c r="CE56" s="19" t="str">
        <f>IF(CE55="","","土")</f>
        <v/>
      </c>
      <c r="CF56" s="19" t="str">
        <f>IF(CF55="","","日")</f>
        <v/>
      </c>
      <c r="CG56" s="48" t="s">
        <v>25</v>
      </c>
      <c r="CH56" s="56">
        <f>+COUNTIF(BZ60:CF60,"夏休")+COUNTIF(BZ60:CF60,"冬休")+COUNTIF(BZ60:CF60,"中止")</f>
        <v>0</v>
      </c>
      <c r="CI56" s="2">
        <f>+COUNTIF(CE60:CF60,"夏休")+COUNTIF(CE60:CF60,"冬休")+COUNTIF(CE60:CF60,"中止")</f>
        <v>0</v>
      </c>
      <c r="CJ56" s="1"/>
      <c r="CK56" s="11" t="s">
        <v>11</v>
      </c>
      <c r="CL56" s="19" t="str">
        <f>IF(CL55="","","月")</f>
        <v/>
      </c>
      <c r="CM56" s="19" t="str">
        <f>IF(CM55="","","火")</f>
        <v/>
      </c>
      <c r="CN56" s="19" t="str">
        <f>IF(CN55="","","水")</f>
        <v/>
      </c>
      <c r="CO56" s="19" t="str">
        <f>IF(CO55="","","木")</f>
        <v/>
      </c>
      <c r="CP56" s="19" t="str">
        <f>IF(CP55="","","金")</f>
        <v/>
      </c>
      <c r="CQ56" s="19" t="str">
        <f>IF(CQ55="","","土")</f>
        <v/>
      </c>
      <c r="CR56" s="19" t="str">
        <f>IF(CR55="","","日")</f>
        <v/>
      </c>
      <c r="CS56" s="48" t="s">
        <v>25</v>
      </c>
      <c r="CT56" s="56">
        <f>+COUNTIF(CL60:CR60,"夏休")+COUNTIF(CL60:CR60,"冬休")+COUNTIF(CL60:CR60,"中止")</f>
        <v>0</v>
      </c>
      <c r="CU56" s="2">
        <f>+COUNTIF(CQ60:CR60,"夏休")+COUNTIF(CQ60:CR60,"冬休")+COUNTIF(CQ60:CR60,"中止")</f>
        <v>0</v>
      </c>
    </row>
    <row r="57" spans="2:99" ht="13.5" customHeight="1">
      <c r="B57" s="12" t="s">
        <v>15</v>
      </c>
      <c r="C57" s="20"/>
      <c r="D57" s="33"/>
      <c r="E57" s="33"/>
      <c r="F57" s="33"/>
      <c r="G57" s="33"/>
      <c r="H57" s="33"/>
      <c r="I57" s="33"/>
      <c r="J57" s="49" t="s">
        <v>4</v>
      </c>
      <c r="K57" s="57">
        <f>COUNT(C55:I55)-K56</f>
        <v>7</v>
      </c>
      <c r="L57" s="64"/>
      <c r="M57" s="1"/>
      <c r="N57" s="12" t="s">
        <v>15</v>
      </c>
      <c r="O57" s="20"/>
      <c r="P57" s="33"/>
      <c r="Q57" s="33"/>
      <c r="R57" s="33"/>
      <c r="S57" s="33"/>
      <c r="T57" s="33"/>
      <c r="U57" s="33"/>
      <c r="V57" s="49" t="s">
        <v>4</v>
      </c>
      <c r="W57" s="57">
        <f>COUNT(O55:U55)-W56</f>
        <v>7</v>
      </c>
      <c r="X57" s="64"/>
      <c r="AA57" s="12" t="s">
        <v>15</v>
      </c>
      <c r="AB57" s="20"/>
      <c r="AC57" s="33"/>
      <c r="AD57" s="33"/>
      <c r="AE57" s="33"/>
      <c r="AF57" s="33"/>
      <c r="AG57" s="33"/>
      <c r="AH57" s="33"/>
      <c r="AI57" s="49" t="s">
        <v>4</v>
      </c>
      <c r="AJ57" s="57">
        <f>COUNT(AB55:AH55)-AJ56</f>
        <v>7</v>
      </c>
      <c r="AK57" s="64"/>
      <c r="AL57" s="1"/>
      <c r="AM57" s="12" t="s">
        <v>15</v>
      </c>
      <c r="AN57" s="20"/>
      <c r="AO57" s="33"/>
      <c r="AP57" s="33"/>
      <c r="AQ57" s="33"/>
      <c r="AR57" s="33"/>
      <c r="AS57" s="33"/>
      <c r="AT57" s="33"/>
      <c r="AU57" s="49" t="s">
        <v>4</v>
      </c>
      <c r="AV57" s="57">
        <f>COUNT(AN55:AT55)-AV56</f>
        <v>0</v>
      </c>
      <c r="AW57" s="64"/>
      <c r="AZ57" s="12" t="s">
        <v>15</v>
      </c>
      <c r="BA57" s="20"/>
      <c r="BB57" s="33"/>
      <c r="BC57" s="33"/>
      <c r="BD57" s="33"/>
      <c r="BE57" s="33"/>
      <c r="BF57" s="33"/>
      <c r="BG57" s="33"/>
      <c r="BH57" s="49" t="s">
        <v>4</v>
      </c>
      <c r="BI57" s="57">
        <f>COUNT(BA55:BG55)-BI56</f>
        <v>0</v>
      </c>
      <c r="BJ57" s="64"/>
      <c r="BK57" s="1"/>
      <c r="BL57" s="12" t="s">
        <v>15</v>
      </c>
      <c r="BM57" s="20"/>
      <c r="BN57" s="33"/>
      <c r="BO57" s="33"/>
      <c r="BP57" s="33"/>
      <c r="BQ57" s="33"/>
      <c r="BR57" s="33"/>
      <c r="BS57" s="33"/>
      <c r="BT57" s="49" t="s">
        <v>4</v>
      </c>
      <c r="BU57" s="57">
        <f>COUNT(BM55:BS55)-BU56</f>
        <v>0</v>
      </c>
      <c r="BV57" s="64"/>
      <c r="BY57" s="12" t="s">
        <v>15</v>
      </c>
      <c r="BZ57" s="20"/>
      <c r="CA57" s="33"/>
      <c r="CB57" s="33"/>
      <c r="CC57" s="33"/>
      <c r="CD57" s="33"/>
      <c r="CE57" s="33"/>
      <c r="CF57" s="33"/>
      <c r="CG57" s="49" t="s">
        <v>4</v>
      </c>
      <c r="CH57" s="57">
        <f>COUNT(BZ55:CF55)-CH56</f>
        <v>0</v>
      </c>
      <c r="CI57" s="64"/>
      <c r="CJ57" s="1"/>
      <c r="CK57" s="12" t="s">
        <v>15</v>
      </c>
      <c r="CL57" s="20"/>
      <c r="CM57" s="33"/>
      <c r="CN57" s="33"/>
      <c r="CO57" s="33"/>
      <c r="CP57" s="33"/>
      <c r="CQ57" s="33"/>
      <c r="CR57" s="33"/>
      <c r="CS57" s="49" t="s">
        <v>4</v>
      </c>
      <c r="CT57" s="57">
        <f>COUNT(CL55:CR55)-CT56</f>
        <v>0</v>
      </c>
      <c r="CU57" s="64"/>
    </row>
    <row r="58" spans="2:99" ht="13.5" customHeight="1">
      <c r="B58" s="13"/>
      <c r="C58" s="21"/>
      <c r="D58" s="34"/>
      <c r="E58" s="34"/>
      <c r="F58" s="34"/>
      <c r="G58" s="34"/>
      <c r="H58" s="34"/>
      <c r="I58" s="34"/>
      <c r="J58" s="49" t="s">
        <v>9</v>
      </c>
      <c r="K58" s="58">
        <f>+COUNTIF(C61:I61,"休")</f>
        <v>0</v>
      </c>
      <c r="M58" s="66"/>
      <c r="N58" s="13"/>
      <c r="O58" s="21"/>
      <c r="P58" s="34"/>
      <c r="Q58" s="34"/>
      <c r="R58" s="34"/>
      <c r="S58" s="34"/>
      <c r="T58" s="34"/>
      <c r="U58" s="34"/>
      <c r="V58" s="49" t="s">
        <v>9</v>
      </c>
      <c r="W58" s="58">
        <f>+COUNTIF(O61:U61,"休")</f>
        <v>0</v>
      </c>
      <c r="AA58" s="13"/>
      <c r="AB58" s="21"/>
      <c r="AC58" s="34"/>
      <c r="AD58" s="34"/>
      <c r="AE58" s="34"/>
      <c r="AF58" s="34"/>
      <c r="AG58" s="34"/>
      <c r="AH58" s="34"/>
      <c r="AI58" s="49" t="s">
        <v>9</v>
      </c>
      <c r="AJ58" s="58">
        <f>+COUNTIF(AB61:AH61,"休")</f>
        <v>0</v>
      </c>
      <c r="AL58" s="66"/>
      <c r="AM58" s="13"/>
      <c r="AN58" s="21"/>
      <c r="AO58" s="34"/>
      <c r="AP58" s="34"/>
      <c r="AQ58" s="34"/>
      <c r="AR58" s="34"/>
      <c r="AS58" s="34"/>
      <c r="AT58" s="34"/>
      <c r="AU58" s="49" t="s">
        <v>9</v>
      </c>
      <c r="AV58" s="58">
        <f>+COUNTIF(AN61:AT61,"休")</f>
        <v>0</v>
      </c>
      <c r="AZ58" s="13"/>
      <c r="BA58" s="21"/>
      <c r="BB58" s="34"/>
      <c r="BC58" s="34"/>
      <c r="BD58" s="34"/>
      <c r="BE58" s="34"/>
      <c r="BF58" s="34"/>
      <c r="BG58" s="34"/>
      <c r="BH58" s="49" t="s">
        <v>9</v>
      </c>
      <c r="BI58" s="58">
        <f>+COUNTIF(BA61:BG61,"休")</f>
        <v>0</v>
      </c>
      <c r="BK58" s="66"/>
      <c r="BL58" s="13"/>
      <c r="BM58" s="21"/>
      <c r="BN58" s="34"/>
      <c r="BO58" s="34"/>
      <c r="BP58" s="34"/>
      <c r="BQ58" s="34"/>
      <c r="BR58" s="34"/>
      <c r="BS58" s="34"/>
      <c r="BT58" s="49" t="s">
        <v>9</v>
      </c>
      <c r="BU58" s="58">
        <f>+COUNTIF(BM61:BS61,"休")</f>
        <v>0</v>
      </c>
      <c r="BY58" s="13"/>
      <c r="BZ58" s="21"/>
      <c r="CA58" s="34"/>
      <c r="CB58" s="34"/>
      <c r="CC58" s="34"/>
      <c r="CD58" s="34"/>
      <c r="CE58" s="34"/>
      <c r="CF58" s="34"/>
      <c r="CG58" s="49" t="s">
        <v>9</v>
      </c>
      <c r="CH58" s="58">
        <f>+COUNTIF(BZ61:CF61,"休")</f>
        <v>0</v>
      </c>
      <c r="CJ58" s="66"/>
      <c r="CK58" s="13"/>
      <c r="CL58" s="21"/>
      <c r="CM58" s="34"/>
      <c r="CN58" s="34"/>
      <c r="CO58" s="34"/>
      <c r="CP58" s="34"/>
      <c r="CQ58" s="34"/>
      <c r="CR58" s="34"/>
      <c r="CS58" s="49" t="s">
        <v>9</v>
      </c>
      <c r="CT58" s="58">
        <f>+COUNTIF(CL61:CR61,"休")</f>
        <v>0</v>
      </c>
    </row>
    <row r="59" spans="2:99" ht="13.5" customHeight="1">
      <c r="B59" s="14"/>
      <c r="C59" s="22"/>
      <c r="D59" s="35"/>
      <c r="E59" s="35"/>
      <c r="F59" s="35"/>
      <c r="G59" s="35"/>
      <c r="H59" s="35"/>
      <c r="I59" s="35"/>
      <c r="J59" s="49" t="s">
        <v>16</v>
      </c>
      <c r="K59" s="59">
        <f>+K58/K57</f>
        <v>0</v>
      </c>
      <c r="L59" s="62"/>
      <c r="M59" s="1"/>
      <c r="N59" s="14"/>
      <c r="O59" s="22"/>
      <c r="P59" s="35"/>
      <c r="Q59" s="35"/>
      <c r="R59" s="35"/>
      <c r="S59" s="35"/>
      <c r="T59" s="35"/>
      <c r="U59" s="35"/>
      <c r="V59" s="49" t="s">
        <v>16</v>
      </c>
      <c r="W59" s="59">
        <f>+W58/W57</f>
        <v>0</v>
      </c>
      <c r="X59" s="62"/>
      <c r="AA59" s="14"/>
      <c r="AB59" s="22"/>
      <c r="AC59" s="35"/>
      <c r="AD59" s="35"/>
      <c r="AE59" s="35"/>
      <c r="AF59" s="35"/>
      <c r="AG59" s="35"/>
      <c r="AH59" s="35"/>
      <c r="AI59" s="49" t="s">
        <v>16</v>
      </c>
      <c r="AJ59" s="59">
        <f>+AJ58/AJ57</f>
        <v>0</v>
      </c>
      <c r="AK59" s="62"/>
      <c r="AL59" s="1"/>
      <c r="AM59" s="14"/>
      <c r="AN59" s="22"/>
      <c r="AO59" s="35"/>
      <c r="AP59" s="35"/>
      <c r="AQ59" s="35"/>
      <c r="AR59" s="35"/>
      <c r="AS59" s="35"/>
      <c r="AT59" s="35"/>
      <c r="AU59" s="49" t="s">
        <v>16</v>
      </c>
      <c r="AV59" s="59" t="e">
        <f>+AV58/AV57</f>
        <v>#DIV/0!</v>
      </c>
      <c r="AW59" s="62"/>
      <c r="AZ59" s="14"/>
      <c r="BA59" s="22"/>
      <c r="BB59" s="35"/>
      <c r="BC59" s="35"/>
      <c r="BD59" s="35"/>
      <c r="BE59" s="35"/>
      <c r="BF59" s="35"/>
      <c r="BG59" s="35"/>
      <c r="BH59" s="49" t="s">
        <v>16</v>
      </c>
      <c r="BI59" s="59" t="e">
        <f>+BI58/BI57</f>
        <v>#DIV/0!</v>
      </c>
      <c r="BJ59" s="62"/>
      <c r="BK59" s="1"/>
      <c r="BL59" s="14"/>
      <c r="BM59" s="22"/>
      <c r="BN59" s="35"/>
      <c r="BO59" s="35"/>
      <c r="BP59" s="35"/>
      <c r="BQ59" s="35"/>
      <c r="BR59" s="35"/>
      <c r="BS59" s="35"/>
      <c r="BT59" s="49" t="s">
        <v>16</v>
      </c>
      <c r="BU59" s="59" t="e">
        <f>+BU58/BU57</f>
        <v>#DIV/0!</v>
      </c>
      <c r="BV59" s="62"/>
      <c r="BY59" s="14"/>
      <c r="BZ59" s="22"/>
      <c r="CA59" s="35"/>
      <c r="CB59" s="35"/>
      <c r="CC59" s="35"/>
      <c r="CD59" s="35"/>
      <c r="CE59" s="35"/>
      <c r="CF59" s="35"/>
      <c r="CG59" s="49" t="s">
        <v>16</v>
      </c>
      <c r="CH59" s="59" t="e">
        <f>+CH58/CH57</f>
        <v>#DIV/0!</v>
      </c>
      <c r="CI59" s="62"/>
      <c r="CJ59" s="1"/>
      <c r="CK59" s="14"/>
      <c r="CL59" s="22"/>
      <c r="CM59" s="35"/>
      <c r="CN59" s="35"/>
      <c r="CO59" s="35"/>
      <c r="CP59" s="35"/>
      <c r="CQ59" s="35"/>
      <c r="CR59" s="35"/>
      <c r="CS59" s="49" t="s">
        <v>16</v>
      </c>
      <c r="CT59" s="59" t="e">
        <f>+CT58/CT57</f>
        <v>#DIV/0!</v>
      </c>
      <c r="CU59" s="62"/>
    </row>
    <row r="60" spans="2:99">
      <c r="B60" s="15" t="s">
        <v>22</v>
      </c>
      <c r="C60" s="23"/>
      <c r="D60" s="23"/>
      <c r="E60" s="23"/>
      <c r="F60" s="23"/>
      <c r="G60" s="23"/>
      <c r="H60" s="23"/>
      <c r="I60" s="23"/>
      <c r="J60" s="49" t="s">
        <v>18</v>
      </c>
      <c r="K60" s="58">
        <f>+COUNTIF(C62:I62,"*休")</f>
        <v>0</v>
      </c>
      <c r="M60" s="1"/>
      <c r="N60" s="15" t="s">
        <v>22</v>
      </c>
      <c r="O60" s="23"/>
      <c r="P60" s="23"/>
      <c r="Q60" s="23"/>
      <c r="R60" s="23"/>
      <c r="S60" s="23"/>
      <c r="T60" s="23"/>
      <c r="U60" s="23"/>
      <c r="V60" s="49" t="s">
        <v>18</v>
      </c>
      <c r="W60" s="58">
        <f>+COUNTIF(O62:U62,"*休")</f>
        <v>0</v>
      </c>
      <c r="AA60" s="15" t="s">
        <v>22</v>
      </c>
      <c r="AB60" s="23"/>
      <c r="AC60" s="23"/>
      <c r="AD60" s="23"/>
      <c r="AE60" s="23"/>
      <c r="AF60" s="23"/>
      <c r="AG60" s="23"/>
      <c r="AH60" s="23"/>
      <c r="AI60" s="49" t="s">
        <v>18</v>
      </c>
      <c r="AJ60" s="58">
        <f>+COUNTIF(AB62:AH62,"*休")</f>
        <v>0</v>
      </c>
      <c r="AL60" s="1"/>
      <c r="AM60" s="15" t="s">
        <v>22</v>
      </c>
      <c r="AN60" s="23"/>
      <c r="AO60" s="23"/>
      <c r="AP60" s="23"/>
      <c r="AQ60" s="23"/>
      <c r="AR60" s="23"/>
      <c r="AS60" s="23"/>
      <c r="AT60" s="23"/>
      <c r="AU60" s="49" t="s">
        <v>18</v>
      </c>
      <c r="AV60" s="58">
        <f>+COUNTIF(AN62:AT62,"*休")</f>
        <v>0</v>
      </c>
      <c r="AZ60" s="15" t="s">
        <v>22</v>
      </c>
      <c r="BA60" s="23"/>
      <c r="BB60" s="23"/>
      <c r="BC60" s="23"/>
      <c r="BD60" s="23"/>
      <c r="BE60" s="23"/>
      <c r="BF60" s="23"/>
      <c r="BG60" s="23"/>
      <c r="BH60" s="49" t="s">
        <v>18</v>
      </c>
      <c r="BI60" s="58">
        <f>+COUNTIF(BA62:BG62,"*休")</f>
        <v>0</v>
      </c>
      <c r="BK60" s="1"/>
      <c r="BL60" s="15" t="s">
        <v>22</v>
      </c>
      <c r="BM60" s="23"/>
      <c r="BN60" s="23"/>
      <c r="BO60" s="23"/>
      <c r="BP60" s="23"/>
      <c r="BQ60" s="23"/>
      <c r="BR60" s="23"/>
      <c r="BS60" s="23"/>
      <c r="BT60" s="49" t="s">
        <v>18</v>
      </c>
      <c r="BU60" s="58">
        <f>+COUNTIF(BM62:BS62,"*休")</f>
        <v>0</v>
      </c>
      <c r="BY60" s="15" t="s">
        <v>22</v>
      </c>
      <c r="BZ60" s="23"/>
      <c r="CA60" s="23"/>
      <c r="CB60" s="23"/>
      <c r="CC60" s="23"/>
      <c r="CD60" s="23"/>
      <c r="CE60" s="23"/>
      <c r="CF60" s="23"/>
      <c r="CG60" s="49" t="s">
        <v>18</v>
      </c>
      <c r="CH60" s="58">
        <f>+COUNTIF(BZ62:CF62,"*休")</f>
        <v>0</v>
      </c>
      <c r="CJ60" s="1"/>
      <c r="CK60" s="15" t="s">
        <v>22</v>
      </c>
      <c r="CL60" s="23"/>
      <c r="CM60" s="23"/>
      <c r="CN60" s="23"/>
      <c r="CO60" s="23"/>
      <c r="CP60" s="23"/>
      <c r="CQ60" s="23"/>
      <c r="CR60" s="23"/>
      <c r="CS60" s="49" t="s">
        <v>18</v>
      </c>
      <c r="CT60" s="58">
        <f>+COUNTIF(CL62:CR62,"*休")</f>
        <v>0</v>
      </c>
    </row>
    <row r="61" spans="2:99">
      <c r="B61" s="11" t="s">
        <v>0</v>
      </c>
      <c r="C61" s="23"/>
      <c r="D61" s="23"/>
      <c r="E61" s="23"/>
      <c r="F61" s="23"/>
      <c r="G61" s="23"/>
      <c r="H61" s="23"/>
      <c r="I61" s="23"/>
      <c r="J61" s="50" t="s">
        <v>12</v>
      </c>
      <c r="K61" s="60">
        <f>+K60/K57</f>
        <v>0</v>
      </c>
      <c r="L61" s="62"/>
      <c r="M61" s="1"/>
      <c r="N61" s="11" t="s">
        <v>0</v>
      </c>
      <c r="O61" s="23"/>
      <c r="P61" s="23"/>
      <c r="Q61" s="23"/>
      <c r="R61" s="23"/>
      <c r="S61" s="23"/>
      <c r="T61" s="23"/>
      <c r="U61" s="23"/>
      <c r="V61" s="50" t="s">
        <v>12</v>
      </c>
      <c r="W61" s="60">
        <f>+W60/W57</f>
        <v>0</v>
      </c>
      <c r="X61" s="62"/>
      <c r="AA61" s="11" t="s">
        <v>0</v>
      </c>
      <c r="AB61" s="23"/>
      <c r="AC61" s="23"/>
      <c r="AD61" s="23"/>
      <c r="AE61" s="23"/>
      <c r="AF61" s="23"/>
      <c r="AG61" s="23"/>
      <c r="AH61" s="23"/>
      <c r="AI61" s="50" t="s">
        <v>12</v>
      </c>
      <c r="AJ61" s="60">
        <f>+AJ60/AJ57</f>
        <v>0</v>
      </c>
      <c r="AK61" s="62"/>
      <c r="AL61" s="1"/>
      <c r="AM61" s="11" t="s">
        <v>0</v>
      </c>
      <c r="AN61" s="23"/>
      <c r="AO61" s="23"/>
      <c r="AP61" s="23"/>
      <c r="AQ61" s="23"/>
      <c r="AR61" s="23"/>
      <c r="AS61" s="23"/>
      <c r="AT61" s="23"/>
      <c r="AU61" s="50" t="s">
        <v>12</v>
      </c>
      <c r="AV61" s="60" t="e">
        <f>+AV60/AV57</f>
        <v>#DIV/0!</v>
      </c>
      <c r="AW61" s="62"/>
      <c r="AZ61" s="11" t="s">
        <v>0</v>
      </c>
      <c r="BA61" s="23"/>
      <c r="BB61" s="23"/>
      <c r="BC61" s="23"/>
      <c r="BD61" s="23"/>
      <c r="BE61" s="23"/>
      <c r="BF61" s="23"/>
      <c r="BG61" s="23"/>
      <c r="BH61" s="50" t="s">
        <v>12</v>
      </c>
      <c r="BI61" s="60" t="e">
        <f>+BI60/BI57</f>
        <v>#DIV/0!</v>
      </c>
      <c r="BJ61" s="62"/>
      <c r="BK61" s="1"/>
      <c r="BL61" s="11" t="s">
        <v>0</v>
      </c>
      <c r="BM61" s="23"/>
      <c r="BN61" s="23"/>
      <c r="BO61" s="23"/>
      <c r="BP61" s="23"/>
      <c r="BQ61" s="23"/>
      <c r="BR61" s="23"/>
      <c r="BS61" s="23"/>
      <c r="BT61" s="50" t="s">
        <v>12</v>
      </c>
      <c r="BU61" s="60" t="e">
        <f>+BU60/BU57</f>
        <v>#DIV/0!</v>
      </c>
      <c r="BV61" s="62"/>
      <c r="BY61" s="11" t="s">
        <v>0</v>
      </c>
      <c r="BZ61" s="23"/>
      <c r="CA61" s="23"/>
      <c r="CB61" s="23"/>
      <c r="CC61" s="23"/>
      <c r="CD61" s="23"/>
      <c r="CE61" s="23"/>
      <c r="CF61" s="23"/>
      <c r="CG61" s="50" t="s">
        <v>12</v>
      </c>
      <c r="CH61" s="60" t="e">
        <f>+CH60/CH57</f>
        <v>#DIV/0!</v>
      </c>
      <c r="CI61" s="62"/>
      <c r="CJ61" s="1"/>
      <c r="CK61" s="11" t="s">
        <v>0</v>
      </c>
      <c r="CL61" s="23"/>
      <c r="CM61" s="23"/>
      <c r="CN61" s="23"/>
      <c r="CO61" s="23"/>
      <c r="CP61" s="23"/>
      <c r="CQ61" s="23"/>
      <c r="CR61" s="23"/>
      <c r="CS61" s="50" t="s">
        <v>12</v>
      </c>
      <c r="CT61" s="60" t="e">
        <f>+CT60/CT57</f>
        <v>#DIV/0!</v>
      </c>
      <c r="CU61" s="62"/>
    </row>
    <row r="62" spans="2:99">
      <c r="B62" s="16" t="s">
        <v>13</v>
      </c>
      <c r="C62" s="24"/>
      <c r="D62" s="24"/>
      <c r="E62" s="24"/>
      <c r="F62" s="24"/>
      <c r="G62" s="24"/>
      <c r="H62" s="24"/>
      <c r="I62" s="24"/>
      <c r="J62" s="51" t="s">
        <v>59</v>
      </c>
      <c r="K62" s="61" t="str">
        <f>IF(H63="","OK",_xlfn.IFS(H61=I61="休","OK",K60&gt;=2,"OK",K60&gt;=2-L56,"OK",K60&lt;2,"NG"))</f>
        <v>NG</v>
      </c>
      <c r="L62" s="62"/>
      <c r="M62" s="66"/>
      <c r="N62" s="16" t="s">
        <v>13</v>
      </c>
      <c r="O62" s="24"/>
      <c r="P62" s="24"/>
      <c r="Q62" s="24"/>
      <c r="R62" s="24"/>
      <c r="S62" s="24"/>
      <c r="T62" s="24"/>
      <c r="U62" s="24"/>
      <c r="V62" s="51" t="s">
        <v>59</v>
      </c>
      <c r="W62" s="61" t="str">
        <f>IF(T63="","OK",_xlfn.IFS(T61=U61="休","OK",W60&gt;=2,"OK",W60&gt;=2-X56,"OK",W60&lt;2,"NG"))</f>
        <v>NG</v>
      </c>
      <c r="X62" s="62"/>
      <c r="AA62" s="16" t="s">
        <v>13</v>
      </c>
      <c r="AB62" s="24"/>
      <c r="AC62" s="24"/>
      <c r="AD62" s="24"/>
      <c r="AE62" s="24"/>
      <c r="AF62" s="24"/>
      <c r="AG62" s="24"/>
      <c r="AH62" s="24"/>
      <c r="AI62" s="51" t="s">
        <v>59</v>
      </c>
      <c r="AJ62" s="61" t="str">
        <f>IF(AG63="","OK",_xlfn.IFS(AG61=AH61="休","OK",AJ60&gt;=2,"OK",AJ60&gt;=2-AK56,"OK",AJ60&lt;2,"NG"))</f>
        <v>NG</v>
      </c>
      <c r="AK62" s="62"/>
      <c r="AL62" s="66"/>
      <c r="AM62" s="16" t="s">
        <v>13</v>
      </c>
      <c r="AN62" s="24"/>
      <c r="AO62" s="24"/>
      <c r="AP62" s="24"/>
      <c r="AQ62" s="24"/>
      <c r="AR62" s="24"/>
      <c r="AS62" s="24"/>
      <c r="AT62" s="24"/>
      <c r="AU62" s="51" t="s">
        <v>59</v>
      </c>
      <c r="AV62" s="61" t="str">
        <f>IF(AS63="","OK",_xlfn.IFS(AS61=AT61="休","OK",AV60&gt;=2,"OK",AV60&gt;=2-AW56,"OK",AV60&lt;2,"NG"))</f>
        <v>OK</v>
      </c>
      <c r="AW62" s="62"/>
      <c r="AZ62" s="16" t="s">
        <v>13</v>
      </c>
      <c r="BA62" s="24"/>
      <c r="BB62" s="24"/>
      <c r="BC62" s="24"/>
      <c r="BD62" s="24"/>
      <c r="BE62" s="24"/>
      <c r="BF62" s="24"/>
      <c r="BG62" s="24"/>
      <c r="BH62" s="51" t="s">
        <v>59</v>
      </c>
      <c r="BI62" s="61" t="str">
        <f>IF(BF63="","OK",_xlfn.IFS(BF61=BG61="休","OK",BI60&gt;=2,"OK",BI60&gt;=2-BJ56,"OK",BI60&lt;2,"NG"))</f>
        <v>OK</v>
      </c>
      <c r="BJ62" s="62"/>
      <c r="BK62" s="66"/>
      <c r="BL62" s="16" t="s">
        <v>13</v>
      </c>
      <c r="BM62" s="24"/>
      <c r="BN62" s="24"/>
      <c r="BO62" s="24"/>
      <c r="BP62" s="24"/>
      <c r="BQ62" s="24"/>
      <c r="BR62" s="24"/>
      <c r="BS62" s="24"/>
      <c r="BT62" s="51" t="s">
        <v>59</v>
      </c>
      <c r="BU62" s="61" t="str">
        <f>IF(BR63="","OK",_xlfn.IFS(BR61=BS61="休","OK",BU60&gt;=2,"OK",BU60&gt;=2-BV56,"OK",BU60&lt;2,"NG"))</f>
        <v>OK</v>
      </c>
      <c r="BV62" s="62"/>
      <c r="BY62" s="16" t="s">
        <v>13</v>
      </c>
      <c r="BZ62" s="24"/>
      <c r="CA62" s="24"/>
      <c r="CB62" s="24"/>
      <c r="CC62" s="24"/>
      <c r="CD62" s="24"/>
      <c r="CE62" s="24"/>
      <c r="CF62" s="24"/>
      <c r="CG62" s="51" t="s">
        <v>59</v>
      </c>
      <c r="CH62" s="61" t="str">
        <f>IF(CE63="","OK",_xlfn.IFS(CE61=CF61="休","OK",CH60&gt;=2,"OK",CH60&gt;=2-CI56,"OK",CH60&lt;2,"NG"))</f>
        <v>OK</v>
      </c>
      <c r="CI62" s="62"/>
      <c r="CJ62" s="66"/>
      <c r="CK62" s="16" t="s">
        <v>13</v>
      </c>
      <c r="CL62" s="24"/>
      <c r="CM62" s="24"/>
      <c r="CN62" s="24"/>
      <c r="CO62" s="24"/>
      <c r="CP62" s="24"/>
      <c r="CQ62" s="24"/>
      <c r="CR62" s="24"/>
      <c r="CS62" s="51" t="s">
        <v>59</v>
      </c>
      <c r="CT62" s="61" t="str">
        <f>IF(CQ63="","OK",_xlfn.IFS(CQ61=CR61="休","OK",CT60&gt;=2,"OK",CT60&gt;=2-CU56,"OK",CT60&lt;2,"NG"))</f>
        <v>OK</v>
      </c>
      <c r="CU62" s="62"/>
    </row>
    <row r="63" spans="2:99" hidden="1" outlineLevel="1">
      <c r="C63" s="25" t="str">
        <f t="shared" ref="C63:I63" si="111">IF(C55="","",IF(C60="","通常",IF(C60="　","通常",C60)))</f>
        <v>通常</v>
      </c>
      <c r="D63" s="25" t="str">
        <f t="shared" si="111"/>
        <v>通常</v>
      </c>
      <c r="E63" s="25" t="str">
        <f t="shared" si="111"/>
        <v>通常</v>
      </c>
      <c r="F63" s="25" t="str">
        <f t="shared" si="111"/>
        <v>通常</v>
      </c>
      <c r="G63" s="25" t="str">
        <f t="shared" si="111"/>
        <v>通常</v>
      </c>
      <c r="H63" s="25" t="str">
        <f t="shared" si="111"/>
        <v>通常</v>
      </c>
      <c r="I63" s="25" t="str">
        <f t="shared" si="111"/>
        <v>通常</v>
      </c>
      <c r="J63" s="52"/>
      <c r="K63" s="62"/>
      <c r="L63" s="62"/>
      <c r="M63" s="66"/>
      <c r="O63" s="25" t="str">
        <f t="shared" ref="O63:U63" si="112">IF(O55="","",IF(O60="","通常",IF(O60="　","通常",O60)))</f>
        <v>通常</v>
      </c>
      <c r="P63" s="25" t="str">
        <f t="shared" si="112"/>
        <v>通常</v>
      </c>
      <c r="Q63" s="25" t="str">
        <f t="shared" si="112"/>
        <v>通常</v>
      </c>
      <c r="R63" s="25" t="str">
        <f t="shared" si="112"/>
        <v>通常</v>
      </c>
      <c r="S63" s="25" t="str">
        <f t="shared" si="112"/>
        <v>通常</v>
      </c>
      <c r="T63" s="25" t="str">
        <f t="shared" si="112"/>
        <v>通常</v>
      </c>
      <c r="U63" s="25" t="str">
        <f t="shared" si="112"/>
        <v>通常</v>
      </c>
      <c r="V63" s="52"/>
      <c r="W63" s="62"/>
      <c r="X63" s="62"/>
      <c r="AB63" s="25" t="str">
        <f t="shared" ref="AB63:AH63" si="113">IF(AB55="","",IF(AB60="","通常",IF(AB60="　","通常",AB60)))</f>
        <v>通常</v>
      </c>
      <c r="AC63" s="25" t="str">
        <f t="shared" si="113"/>
        <v>通常</v>
      </c>
      <c r="AD63" s="25" t="str">
        <f t="shared" si="113"/>
        <v>通常</v>
      </c>
      <c r="AE63" s="25" t="str">
        <f t="shared" si="113"/>
        <v>通常</v>
      </c>
      <c r="AF63" s="25" t="str">
        <f t="shared" si="113"/>
        <v>通常</v>
      </c>
      <c r="AG63" s="25" t="str">
        <f t="shared" si="113"/>
        <v>通常</v>
      </c>
      <c r="AH63" s="25" t="str">
        <f t="shared" si="113"/>
        <v>通常</v>
      </c>
      <c r="AI63" s="52"/>
      <c r="AJ63" s="62"/>
      <c r="AK63" s="62"/>
      <c r="AL63" s="66"/>
      <c r="AN63" s="25" t="str">
        <f t="shared" ref="AN63:AT63" si="114">IF(AN55="","",IF(AN60="","通常",IF(AN60="　","通常",AN60)))</f>
        <v/>
      </c>
      <c r="AO63" s="25" t="str">
        <f t="shared" si="114"/>
        <v/>
      </c>
      <c r="AP63" s="25" t="str">
        <f t="shared" si="114"/>
        <v/>
      </c>
      <c r="AQ63" s="25" t="str">
        <f t="shared" si="114"/>
        <v/>
      </c>
      <c r="AR63" s="25" t="str">
        <f t="shared" si="114"/>
        <v/>
      </c>
      <c r="AS63" s="25" t="str">
        <f t="shared" si="114"/>
        <v/>
      </c>
      <c r="AT63" s="25" t="str">
        <f t="shared" si="114"/>
        <v/>
      </c>
      <c r="AU63" s="52"/>
      <c r="AV63" s="62"/>
      <c r="AW63" s="62"/>
      <c r="BA63" s="25" t="str">
        <f t="shared" ref="BA63:BG63" si="115">IF(BA55="","",IF(BA60="","通常",IF(BA60="　","通常",BA60)))</f>
        <v/>
      </c>
      <c r="BB63" s="25" t="str">
        <f t="shared" si="115"/>
        <v/>
      </c>
      <c r="BC63" s="25" t="str">
        <f t="shared" si="115"/>
        <v/>
      </c>
      <c r="BD63" s="25" t="str">
        <f t="shared" si="115"/>
        <v/>
      </c>
      <c r="BE63" s="25" t="str">
        <f t="shared" si="115"/>
        <v/>
      </c>
      <c r="BF63" s="25" t="str">
        <f t="shared" si="115"/>
        <v/>
      </c>
      <c r="BG63" s="25" t="str">
        <f t="shared" si="115"/>
        <v/>
      </c>
      <c r="BH63" s="52"/>
      <c r="BI63" s="62"/>
      <c r="BJ63" s="62"/>
      <c r="BK63" s="66"/>
      <c r="BM63" s="25" t="str">
        <f t="shared" ref="BM63:BS63" si="116">IF(BM55="","",IF(BM60="","通常",IF(BM60="　","通常",BM60)))</f>
        <v/>
      </c>
      <c r="BN63" s="25" t="str">
        <f t="shared" si="116"/>
        <v/>
      </c>
      <c r="BO63" s="25" t="str">
        <f t="shared" si="116"/>
        <v/>
      </c>
      <c r="BP63" s="25" t="str">
        <f t="shared" si="116"/>
        <v/>
      </c>
      <c r="BQ63" s="25" t="str">
        <f t="shared" si="116"/>
        <v/>
      </c>
      <c r="BR63" s="25" t="str">
        <f t="shared" si="116"/>
        <v/>
      </c>
      <c r="BS63" s="25" t="str">
        <f t="shared" si="116"/>
        <v/>
      </c>
      <c r="BT63" s="52"/>
      <c r="BU63" s="62"/>
      <c r="BV63" s="62"/>
      <c r="BZ63" s="25" t="str">
        <f t="shared" ref="BZ63:CF63" si="117">IF(BZ55="","",IF(BZ60="","通常",IF(BZ60="　","通常",BZ60)))</f>
        <v/>
      </c>
      <c r="CA63" s="25" t="str">
        <f t="shared" si="117"/>
        <v/>
      </c>
      <c r="CB63" s="25" t="str">
        <f t="shared" si="117"/>
        <v/>
      </c>
      <c r="CC63" s="25" t="str">
        <f t="shared" si="117"/>
        <v/>
      </c>
      <c r="CD63" s="25" t="str">
        <f t="shared" si="117"/>
        <v/>
      </c>
      <c r="CE63" s="25" t="str">
        <f t="shared" si="117"/>
        <v/>
      </c>
      <c r="CF63" s="25" t="str">
        <f t="shared" si="117"/>
        <v/>
      </c>
      <c r="CG63" s="52"/>
      <c r="CH63" s="62"/>
      <c r="CI63" s="62"/>
      <c r="CJ63" s="66"/>
      <c r="CL63" s="25" t="str">
        <f t="shared" ref="CL63:CR63" si="118">IF(CL55="","",IF(CL60="","通常",IF(CL60="　","通常",CL60)))</f>
        <v/>
      </c>
      <c r="CM63" s="25" t="str">
        <f t="shared" si="118"/>
        <v/>
      </c>
      <c r="CN63" s="25" t="str">
        <f t="shared" si="118"/>
        <v/>
      </c>
      <c r="CO63" s="25" t="str">
        <f t="shared" si="118"/>
        <v/>
      </c>
      <c r="CP63" s="25" t="str">
        <f t="shared" si="118"/>
        <v/>
      </c>
      <c r="CQ63" s="25" t="str">
        <f t="shared" si="118"/>
        <v/>
      </c>
      <c r="CR63" s="25" t="str">
        <f t="shared" si="118"/>
        <v/>
      </c>
      <c r="CS63" s="52"/>
      <c r="CT63" s="62"/>
      <c r="CU63" s="62"/>
    </row>
    <row r="64" spans="2:99" hidden="1" outlineLevel="1">
      <c r="C64" s="25" t="str">
        <f t="shared" ref="C64:I64" si="119">IF(C55="","",IF(C60="","通常実績",IF(C60="　","通常実績",C60)))</f>
        <v>通常実績</v>
      </c>
      <c r="D64" s="25" t="str">
        <f t="shared" si="119"/>
        <v>通常実績</v>
      </c>
      <c r="E64" s="25" t="str">
        <f t="shared" si="119"/>
        <v>通常実績</v>
      </c>
      <c r="F64" s="25" t="str">
        <f t="shared" si="119"/>
        <v>通常実績</v>
      </c>
      <c r="G64" s="25" t="str">
        <f t="shared" si="119"/>
        <v>通常実績</v>
      </c>
      <c r="H64" s="25" t="str">
        <f t="shared" si="119"/>
        <v>通常実績</v>
      </c>
      <c r="I64" s="25" t="str">
        <f t="shared" si="119"/>
        <v>通常実績</v>
      </c>
      <c r="J64" s="52"/>
      <c r="K64" s="62"/>
      <c r="L64" s="62"/>
      <c r="M64" s="66"/>
      <c r="O64" s="25" t="str">
        <f t="shared" ref="O64:U64" si="120">IF(O55="","",IF(O60="","通常実績",IF(O60="　","通常実績",O60)))</f>
        <v>通常実績</v>
      </c>
      <c r="P64" s="25" t="str">
        <f t="shared" si="120"/>
        <v>通常実績</v>
      </c>
      <c r="Q64" s="25" t="str">
        <f t="shared" si="120"/>
        <v>通常実績</v>
      </c>
      <c r="R64" s="25" t="str">
        <f t="shared" si="120"/>
        <v>通常実績</v>
      </c>
      <c r="S64" s="25" t="str">
        <f t="shared" si="120"/>
        <v>通常実績</v>
      </c>
      <c r="T64" s="25" t="str">
        <f t="shared" si="120"/>
        <v>通常実績</v>
      </c>
      <c r="U64" s="25" t="str">
        <f t="shared" si="120"/>
        <v>通常実績</v>
      </c>
      <c r="V64" s="52"/>
      <c r="W64" s="62"/>
      <c r="X64" s="62"/>
      <c r="AB64" s="25" t="str">
        <f t="shared" ref="AB64:AH64" si="121">IF(AB55="","",IF(AB60="","通常実績",IF(AB60="　","通常実績",AB60)))</f>
        <v>通常実績</v>
      </c>
      <c r="AC64" s="25" t="str">
        <f t="shared" si="121"/>
        <v>通常実績</v>
      </c>
      <c r="AD64" s="25" t="str">
        <f t="shared" si="121"/>
        <v>通常実績</v>
      </c>
      <c r="AE64" s="25" t="str">
        <f t="shared" si="121"/>
        <v>通常実績</v>
      </c>
      <c r="AF64" s="25" t="str">
        <f t="shared" si="121"/>
        <v>通常実績</v>
      </c>
      <c r="AG64" s="25" t="str">
        <f t="shared" si="121"/>
        <v>通常実績</v>
      </c>
      <c r="AH64" s="25" t="str">
        <f t="shared" si="121"/>
        <v>通常実績</v>
      </c>
      <c r="AI64" s="52"/>
      <c r="AJ64" s="62"/>
      <c r="AK64" s="62"/>
      <c r="AL64" s="66"/>
      <c r="AN64" s="25" t="str">
        <f t="shared" ref="AN64:AT64" si="122">IF(AN55="","",IF(AN60="","通常実績",IF(AN60="　","通常実績",AN60)))</f>
        <v/>
      </c>
      <c r="AO64" s="25" t="str">
        <f t="shared" si="122"/>
        <v/>
      </c>
      <c r="AP64" s="25" t="str">
        <f t="shared" si="122"/>
        <v/>
      </c>
      <c r="AQ64" s="25" t="str">
        <f t="shared" si="122"/>
        <v/>
      </c>
      <c r="AR64" s="25" t="str">
        <f t="shared" si="122"/>
        <v/>
      </c>
      <c r="AS64" s="25" t="str">
        <f t="shared" si="122"/>
        <v/>
      </c>
      <c r="AT64" s="25" t="str">
        <f t="shared" si="122"/>
        <v/>
      </c>
      <c r="AU64" s="52"/>
      <c r="AV64" s="62"/>
      <c r="AW64" s="62"/>
      <c r="BA64" s="25" t="str">
        <f t="shared" ref="BA64:BG64" si="123">IF(BA55="","",IF(BA60="","通常実績",IF(BA60="　","通常実績",BA60)))</f>
        <v/>
      </c>
      <c r="BB64" s="25" t="str">
        <f t="shared" si="123"/>
        <v/>
      </c>
      <c r="BC64" s="25" t="str">
        <f t="shared" si="123"/>
        <v/>
      </c>
      <c r="BD64" s="25" t="str">
        <f t="shared" si="123"/>
        <v/>
      </c>
      <c r="BE64" s="25" t="str">
        <f t="shared" si="123"/>
        <v/>
      </c>
      <c r="BF64" s="25" t="str">
        <f t="shared" si="123"/>
        <v/>
      </c>
      <c r="BG64" s="25" t="str">
        <f t="shared" si="123"/>
        <v/>
      </c>
      <c r="BH64" s="52"/>
      <c r="BI64" s="62"/>
      <c r="BJ64" s="62"/>
      <c r="BK64" s="66"/>
      <c r="BM64" s="25" t="str">
        <f t="shared" ref="BM64:BS64" si="124">IF(BM55="","",IF(BM60="","通常実績",IF(BM60="　","通常実績",BM60)))</f>
        <v/>
      </c>
      <c r="BN64" s="25" t="str">
        <f t="shared" si="124"/>
        <v/>
      </c>
      <c r="BO64" s="25" t="str">
        <f t="shared" si="124"/>
        <v/>
      </c>
      <c r="BP64" s="25" t="str">
        <f t="shared" si="124"/>
        <v/>
      </c>
      <c r="BQ64" s="25" t="str">
        <f t="shared" si="124"/>
        <v/>
      </c>
      <c r="BR64" s="25" t="str">
        <f t="shared" si="124"/>
        <v/>
      </c>
      <c r="BS64" s="25" t="str">
        <f t="shared" si="124"/>
        <v/>
      </c>
      <c r="BT64" s="52"/>
      <c r="BU64" s="62"/>
      <c r="BV64" s="62"/>
      <c r="BZ64" s="25" t="str">
        <f t="shared" ref="BZ64:CF64" si="125">IF(BZ55="","",IF(BZ60="","通常実績",IF(BZ60="　","通常実績",BZ60)))</f>
        <v/>
      </c>
      <c r="CA64" s="25" t="str">
        <f t="shared" si="125"/>
        <v/>
      </c>
      <c r="CB64" s="25" t="str">
        <f t="shared" si="125"/>
        <v/>
      </c>
      <c r="CC64" s="25" t="str">
        <f t="shared" si="125"/>
        <v/>
      </c>
      <c r="CD64" s="25" t="str">
        <f t="shared" si="125"/>
        <v/>
      </c>
      <c r="CE64" s="25" t="str">
        <f t="shared" si="125"/>
        <v/>
      </c>
      <c r="CF64" s="25" t="str">
        <f t="shared" si="125"/>
        <v/>
      </c>
      <c r="CG64" s="52"/>
      <c r="CH64" s="62"/>
      <c r="CI64" s="62"/>
      <c r="CJ64" s="66"/>
      <c r="CL64" s="25" t="str">
        <f t="shared" ref="CL64:CR64" si="126">IF(CL55="","",IF(CL60="","通常実績",IF(CL60="　","通常実績",CL60)))</f>
        <v/>
      </c>
      <c r="CM64" s="25" t="str">
        <f t="shared" si="126"/>
        <v/>
      </c>
      <c r="CN64" s="25" t="str">
        <f t="shared" si="126"/>
        <v/>
      </c>
      <c r="CO64" s="25" t="str">
        <f t="shared" si="126"/>
        <v/>
      </c>
      <c r="CP64" s="25" t="str">
        <f t="shared" si="126"/>
        <v/>
      </c>
      <c r="CQ64" s="25" t="str">
        <f t="shared" si="126"/>
        <v/>
      </c>
      <c r="CR64" s="25" t="str">
        <f t="shared" si="126"/>
        <v/>
      </c>
      <c r="CS64" s="52"/>
      <c r="CT64" s="62"/>
      <c r="CU64" s="62"/>
    </row>
    <row r="65" spans="2:99" collapsed="1">
      <c r="C65" s="26"/>
      <c r="D65" s="26"/>
      <c r="E65" s="26"/>
      <c r="F65" s="26"/>
      <c r="G65" s="26"/>
      <c r="H65" s="26"/>
      <c r="I65" s="26"/>
      <c r="J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</row>
    <row r="66" spans="2:99" s="3" customFormat="1" ht="13.5" hidden="1" customHeight="1" outlineLevel="1">
      <c r="B66" s="8"/>
      <c r="C66" s="3">
        <f>YEAR(I53+1)</f>
        <v>2026</v>
      </c>
      <c r="D66" s="3">
        <f>MONTH(I53+1)</f>
        <v>8</v>
      </c>
      <c r="E66" s="37">
        <f>DAY(I55)+1</f>
        <v>24</v>
      </c>
      <c r="F66" s="38">
        <f>DATE(C66,D66,E66)</f>
        <v>46258</v>
      </c>
      <c r="G66" s="8"/>
      <c r="H66" s="8"/>
      <c r="J66" s="8"/>
      <c r="K66" s="8"/>
      <c r="L66" s="8"/>
      <c r="M66" s="8"/>
      <c r="N66" s="8"/>
      <c r="O66" s="3">
        <f>YEAR(U53+1)</f>
        <v>2026</v>
      </c>
      <c r="P66" s="3">
        <f>MONTH(U53+1)</f>
        <v>10</v>
      </c>
      <c r="Q66" s="37">
        <f>DAY(U55)+1</f>
        <v>19</v>
      </c>
      <c r="R66" s="38">
        <f>DATE(O66,P66,Q66)</f>
        <v>46314</v>
      </c>
      <c r="S66" s="8"/>
      <c r="T66" s="8"/>
      <c r="V66" s="8"/>
      <c r="W66" s="8"/>
      <c r="X66" s="8"/>
      <c r="AA66" s="8"/>
      <c r="AB66" s="3">
        <f>YEAR(AH53+1)</f>
        <v>2026</v>
      </c>
      <c r="AC66" s="3">
        <f>MONTH(AH53+1)</f>
        <v>12</v>
      </c>
      <c r="AD66" s="37">
        <f>DAY(AH55)+1</f>
        <v>14</v>
      </c>
      <c r="AE66" s="38">
        <f>DATE(AB66,AC66,AD66)</f>
        <v>46370</v>
      </c>
      <c r="AF66" s="8"/>
      <c r="AG66" s="8"/>
      <c r="AI66" s="8"/>
      <c r="AJ66" s="8"/>
      <c r="AK66" s="8"/>
      <c r="AL66" s="8"/>
      <c r="AM66" s="8"/>
      <c r="AN66" s="3">
        <f>YEAR(AT53+1)</f>
        <v>2027</v>
      </c>
      <c r="AO66" s="3">
        <f>MONTH(AT53+1)</f>
        <v>2</v>
      </c>
      <c r="AP66" s="37" t="e">
        <f>DAY(AT55)+1</f>
        <v>#VALUE!</v>
      </c>
      <c r="AQ66" s="38" t="e">
        <f>DATE(AN66,AO66,AP66)</f>
        <v>#VALUE!</v>
      </c>
      <c r="AR66" s="8"/>
      <c r="AS66" s="8"/>
      <c r="AU66" s="8"/>
      <c r="AV66" s="8"/>
      <c r="AW66" s="8"/>
      <c r="AZ66" s="8"/>
      <c r="BA66" s="3">
        <f>YEAR(BG53+1)</f>
        <v>2027</v>
      </c>
      <c r="BB66" s="3">
        <f>MONTH(BG53+1)</f>
        <v>4</v>
      </c>
      <c r="BC66" s="37" t="e">
        <f>DAY(BG55)+1</f>
        <v>#VALUE!</v>
      </c>
      <c r="BD66" s="38" t="e">
        <f>DATE(BA66,BB66,BC66)</f>
        <v>#VALUE!</v>
      </c>
      <c r="BE66" s="8"/>
      <c r="BF66" s="8"/>
      <c r="BH66" s="8"/>
      <c r="BI66" s="8"/>
      <c r="BJ66" s="8"/>
      <c r="BK66" s="8"/>
      <c r="BL66" s="8"/>
      <c r="BM66" s="3">
        <f>YEAR(BS53+1)</f>
        <v>2027</v>
      </c>
      <c r="BN66" s="3">
        <f>MONTH(BS53+1)</f>
        <v>5</v>
      </c>
      <c r="BO66" s="37" t="e">
        <f>DAY(BS55)+1</f>
        <v>#VALUE!</v>
      </c>
      <c r="BP66" s="38" t="e">
        <f>DATE(BM66,BN66,BO66)</f>
        <v>#VALUE!</v>
      </c>
      <c r="BQ66" s="8"/>
      <c r="BR66" s="8"/>
      <c r="BT66" s="8"/>
      <c r="BU66" s="8"/>
      <c r="BV66" s="8"/>
      <c r="BY66" s="8"/>
      <c r="BZ66" s="3">
        <f>YEAR(CF53+1)</f>
        <v>2027</v>
      </c>
      <c r="CA66" s="3">
        <f>MONTH(CF53+1)</f>
        <v>7</v>
      </c>
      <c r="CB66" s="37" t="e">
        <f>DAY(CF55)+1</f>
        <v>#VALUE!</v>
      </c>
      <c r="CC66" s="38" t="e">
        <f>DATE(BZ66,CA66,CB66)</f>
        <v>#VALUE!</v>
      </c>
      <c r="CD66" s="8"/>
      <c r="CE66" s="8"/>
      <c r="CG66" s="8"/>
      <c r="CH66" s="8"/>
      <c r="CI66" s="8"/>
      <c r="CJ66" s="8"/>
      <c r="CK66" s="8"/>
      <c r="CL66" s="3">
        <f>YEAR(CR53+1)</f>
        <v>2027</v>
      </c>
      <c r="CM66" s="3">
        <f>MONTH(CR53+1)</f>
        <v>9</v>
      </c>
      <c r="CN66" s="37" t="e">
        <f>DAY(CR55)+1</f>
        <v>#VALUE!</v>
      </c>
      <c r="CO66" s="38" t="e">
        <f>DATE(CL66,CM66,CN66)</f>
        <v>#VALUE!</v>
      </c>
      <c r="CP66" s="8"/>
      <c r="CQ66" s="8"/>
      <c r="CS66" s="8"/>
      <c r="CT66" s="8"/>
      <c r="CU66" s="8"/>
    </row>
    <row r="67" spans="2:99" s="4" customFormat="1" ht="13.5" hidden="1" customHeight="1" outlineLevel="1">
      <c r="B67" s="9"/>
      <c r="C67" s="4">
        <f>I53+1</f>
        <v>46258</v>
      </c>
      <c r="D67" s="4">
        <f t="shared" ref="D67:I67" si="127">C67+1</f>
        <v>46259</v>
      </c>
      <c r="E67" s="4">
        <f t="shared" si="127"/>
        <v>46260</v>
      </c>
      <c r="F67" s="4">
        <f t="shared" si="127"/>
        <v>46261</v>
      </c>
      <c r="G67" s="4">
        <f t="shared" si="127"/>
        <v>46262</v>
      </c>
      <c r="H67" s="4">
        <f t="shared" si="127"/>
        <v>46263</v>
      </c>
      <c r="I67" s="4">
        <f t="shared" si="127"/>
        <v>46264</v>
      </c>
      <c r="J67" s="9"/>
      <c r="K67" s="9"/>
      <c r="L67" s="9"/>
      <c r="M67" s="9"/>
      <c r="N67" s="9"/>
      <c r="O67" s="4">
        <f>U53+1</f>
        <v>46314</v>
      </c>
      <c r="P67" s="4">
        <f t="shared" ref="P67:U67" si="128">O67+1</f>
        <v>46315</v>
      </c>
      <c r="Q67" s="4">
        <f t="shared" si="128"/>
        <v>46316</v>
      </c>
      <c r="R67" s="4">
        <f t="shared" si="128"/>
        <v>46317</v>
      </c>
      <c r="S67" s="4">
        <f t="shared" si="128"/>
        <v>46318</v>
      </c>
      <c r="T67" s="4">
        <f t="shared" si="128"/>
        <v>46319</v>
      </c>
      <c r="U67" s="4">
        <f t="shared" si="128"/>
        <v>46320</v>
      </c>
      <c r="V67" s="9"/>
      <c r="W67" s="9"/>
      <c r="X67" s="9"/>
      <c r="AA67" s="9"/>
      <c r="AB67" s="4">
        <f>AH53+1</f>
        <v>46370</v>
      </c>
      <c r="AC67" s="4">
        <f t="shared" ref="AC67:AH67" si="129">AB67+1</f>
        <v>46371</v>
      </c>
      <c r="AD67" s="4">
        <f t="shared" si="129"/>
        <v>46372</v>
      </c>
      <c r="AE67" s="4">
        <f t="shared" si="129"/>
        <v>46373</v>
      </c>
      <c r="AF67" s="4">
        <f t="shared" si="129"/>
        <v>46374</v>
      </c>
      <c r="AG67" s="4">
        <f t="shared" si="129"/>
        <v>46375</v>
      </c>
      <c r="AH67" s="4">
        <f t="shared" si="129"/>
        <v>46376</v>
      </c>
      <c r="AI67" s="9"/>
      <c r="AJ67" s="9"/>
      <c r="AK67" s="9"/>
      <c r="AL67" s="9"/>
      <c r="AM67" s="9"/>
      <c r="AN67" s="4">
        <f>AT53+1</f>
        <v>46426</v>
      </c>
      <c r="AO67" s="4">
        <f t="shared" ref="AO67:AT67" si="130">AN67+1</f>
        <v>46427</v>
      </c>
      <c r="AP67" s="4">
        <f t="shared" si="130"/>
        <v>46428</v>
      </c>
      <c r="AQ67" s="4">
        <f t="shared" si="130"/>
        <v>46429</v>
      </c>
      <c r="AR67" s="4">
        <f t="shared" si="130"/>
        <v>46430</v>
      </c>
      <c r="AS67" s="4">
        <f t="shared" si="130"/>
        <v>46431</v>
      </c>
      <c r="AT67" s="4">
        <f t="shared" si="130"/>
        <v>46432</v>
      </c>
      <c r="AU67" s="9"/>
      <c r="AV67" s="9"/>
      <c r="AW67" s="9"/>
      <c r="AZ67" s="9"/>
      <c r="BA67" s="4">
        <f>BG53+1</f>
        <v>46482</v>
      </c>
      <c r="BB67" s="4">
        <f t="shared" ref="BB67:BG67" si="131">BA67+1</f>
        <v>46483</v>
      </c>
      <c r="BC67" s="4">
        <f t="shared" si="131"/>
        <v>46484</v>
      </c>
      <c r="BD67" s="4">
        <f t="shared" si="131"/>
        <v>46485</v>
      </c>
      <c r="BE67" s="4">
        <f t="shared" si="131"/>
        <v>46486</v>
      </c>
      <c r="BF67" s="4">
        <f t="shared" si="131"/>
        <v>46487</v>
      </c>
      <c r="BG67" s="4">
        <f t="shared" si="131"/>
        <v>46488</v>
      </c>
      <c r="BH67" s="9"/>
      <c r="BI67" s="9"/>
      <c r="BJ67" s="9"/>
      <c r="BK67" s="9"/>
      <c r="BL67" s="9"/>
      <c r="BM67" s="4">
        <f>BS53+1</f>
        <v>46538</v>
      </c>
      <c r="BN67" s="4">
        <f t="shared" ref="BN67:BS67" si="132">BM67+1</f>
        <v>46539</v>
      </c>
      <c r="BO67" s="4">
        <f t="shared" si="132"/>
        <v>46540</v>
      </c>
      <c r="BP67" s="4">
        <f t="shared" si="132"/>
        <v>46541</v>
      </c>
      <c r="BQ67" s="4">
        <f t="shared" si="132"/>
        <v>46542</v>
      </c>
      <c r="BR67" s="4">
        <f t="shared" si="132"/>
        <v>46543</v>
      </c>
      <c r="BS67" s="4">
        <f t="shared" si="132"/>
        <v>46544</v>
      </c>
      <c r="BT67" s="9"/>
      <c r="BU67" s="9"/>
      <c r="BV67" s="9"/>
      <c r="BY67" s="9"/>
      <c r="BZ67" s="4">
        <f>CF53+1</f>
        <v>46594</v>
      </c>
      <c r="CA67" s="4">
        <f t="shared" ref="CA67:CF67" si="133">BZ67+1</f>
        <v>46595</v>
      </c>
      <c r="CB67" s="4">
        <f t="shared" si="133"/>
        <v>46596</v>
      </c>
      <c r="CC67" s="4">
        <f t="shared" si="133"/>
        <v>46597</v>
      </c>
      <c r="CD67" s="4">
        <f t="shared" si="133"/>
        <v>46598</v>
      </c>
      <c r="CE67" s="4">
        <f t="shared" si="133"/>
        <v>46599</v>
      </c>
      <c r="CF67" s="4">
        <f t="shared" si="133"/>
        <v>46600</v>
      </c>
      <c r="CG67" s="9"/>
      <c r="CH67" s="9"/>
      <c r="CI67" s="9"/>
      <c r="CJ67" s="9"/>
      <c r="CK67" s="9"/>
      <c r="CL67" s="4">
        <f>CR53+1</f>
        <v>46650</v>
      </c>
      <c r="CM67" s="4">
        <f t="shared" ref="CM67:CR67" si="134">CL67+1</f>
        <v>46651</v>
      </c>
      <c r="CN67" s="4">
        <f t="shared" si="134"/>
        <v>46652</v>
      </c>
      <c r="CO67" s="4">
        <f t="shared" si="134"/>
        <v>46653</v>
      </c>
      <c r="CP67" s="4">
        <f t="shared" si="134"/>
        <v>46654</v>
      </c>
      <c r="CQ67" s="4">
        <f t="shared" si="134"/>
        <v>46655</v>
      </c>
      <c r="CR67" s="4">
        <f t="shared" si="134"/>
        <v>46656</v>
      </c>
      <c r="CS67" s="9"/>
      <c r="CT67" s="9"/>
      <c r="CU67" s="9"/>
    </row>
    <row r="68" spans="2:99" ht="13.5" customHeight="1" collapsed="1">
      <c r="B68" s="10" t="s">
        <v>28</v>
      </c>
      <c r="C68" s="17">
        <f>DATE($C66,$D66,1)</f>
        <v>46235</v>
      </c>
      <c r="D68" s="31"/>
      <c r="E68" s="31"/>
      <c r="F68" s="31"/>
      <c r="G68" s="31"/>
      <c r="H68" s="31"/>
      <c r="I68" s="31"/>
      <c r="J68" s="31"/>
      <c r="K68" s="55"/>
      <c r="L68" s="63"/>
      <c r="M68" s="1"/>
      <c r="N68" s="10" t="s">
        <v>28</v>
      </c>
      <c r="O68" s="17">
        <f>DATE($O66,$P66,1)</f>
        <v>46296</v>
      </c>
      <c r="P68" s="31"/>
      <c r="Q68" s="31"/>
      <c r="R68" s="31"/>
      <c r="S68" s="31"/>
      <c r="T68" s="31"/>
      <c r="U68" s="31"/>
      <c r="V68" s="31"/>
      <c r="W68" s="55"/>
      <c r="X68" s="63"/>
      <c r="AA68" s="10" t="s">
        <v>28</v>
      </c>
      <c r="AB68" s="17">
        <f>DATE($AB66,$AC66,1)</f>
        <v>46357</v>
      </c>
      <c r="AC68" s="31"/>
      <c r="AD68" s="31"/>
      <c r="AE68" s="31"/>
      <c r="AF68" s="31"/>
      <c r="AG68" s="31"/>
      <c r="AH68" s="31"/>
      <c r="AI68" s="31"/>
      <c r="AJ68" s="55"/>
      <c r="AK68" s="63"/>
      <c r="AL68" s="1"/>
      <c r="AM68" s="10" t="s">
        <v>28</v>
      </c>
      <c r="AN68" s="17">
        <f>DATE($AN66,$AO66,1)</f>
        <v>46419</v>
      </c>
      <c r="AO68" s="31"/>
      <c r="AP68" s="31"/>
      <c r="AQ68" s="31"/>
      <c r="AR68" s="31"/>
      <c r="AS68" s="31"/>
      <c r="AT68" s="31"/>
      <c r="AU68" s="31"/>
      <c r="AV68" s="55"/>
      <c r="AW68" s="63"/>
      <c r="AZ68" s="10" t="s">
        <v>28</v>
      </c>
      <c r="BA68" s="17">
        <f>DATE(BA66,BB66,1)</f>
        <v>46478</v>
      </c>
      <c r="BB68" s="31"/>
      <c r="BC68" s="31"/>
      <c r="BD68" s="31"/>
      <c r="BE68" s="31"/>
      <c r="BF68" s="31"/>
      <c r="BG68" s="31"/>
      <c r="BH68" s="31"/>
      <c r="BI68" s="55"/>
      <c r="BJ68" s="63"/>
      <c r="BK68" s="1"/>
      <c r="BL68" s="10" t="s">
        <v>28</v>
      </c>
      <c r="BM68" s="17">
        <f>DATE(BM66,BN66,1)</f>
        <v>46508</v>
      </c>
      <c r="BN68" s="31"/>
      <c r="BO68" s="31"/>
      <c r="BP68" s="31"/>
      <c r="BQ68" s="31"/>
      <c r="BR68" s="31"/>
      <c r="BS68" s="31"/>
      <c r="BT68" s="31"/>
      <c r="BU68" s="55"/>
      <c r="BV68" s="63"/>
      <c r="BY68" s="10" t="s">
        <v>28</v>
      </c>
      <c r="BZ68" s="17">
        <f>DATE(BZ66,CA66,1)</f>
        <v>46569</v>
      </c>
      <c r="CA68" s="31"/>
      <c r="CB68" s="31"/>
      <c r="CC68" s="31"/>
      <c r="CD68" s="31"/>
      <c r="CE68" s="31"/>
      <c r="CF68" s="31"/>
      <c r="CG68" s="31"/>
      <c r="CH68" s="55"/>
      <c r="CI68" s="63"/>
      <c r="CJ68" s="1"/>
      <c r="CK68" s="10" t="s">
        <v>28</v>
      </c>
      <c r="CL68" s="17">
        <f>DATE(CL66,CM66,1)</f>
        <v>46631</v>
      </c>
      <c r="CM68" s="31"/>
      <c r="CN68" s="31"/>
      <c r="CO68" s="31"/>
      <c r="CP68" s="31"/>
      <c r="CQ68" s="31"/>
      <c r="CR68" s="31"/>
      <c r="CS68" s="31"/>
      <c r="CT68" s="55"/>
      <c r="CU68" s="63"/>
    </row>
    <row r="69" spans="2:99">
      <c r="B69" s="11" t="s">
        <v>30</v>
      </c>
      <c r="C69" s="27">
        <f>IF(I53&lt;$G$8,I55+1,"")</f>
        <v>46258</v>
      </c>
      <c r="D69" s="36">
        <f t="shared" ref="D69:I69" si="135">IF(C67&lt;$G$8,C69+1,"")</f>
        <v>46259</v>
      </c>
      <c r="E69" s="36">
        <f t="shared" si="135"/>
        <v>46260</v>
      </c>
      <c r="F69" s="36">
        <f t="shared" si="135"/>
        <v>46261</v>
      </c>
      <c r="G69" s="36">
        <f t="shared" si="135"/>
        <v>46262</v>
      </c>
      <c r="H69" s="36">
        <f t="shared" si="135"/>
        <v>46263</v>
      </c>
      <c r="I69" s="36">
        <f t="shared" si="135"/>
        <v>46264</v>
      </c>
      <c r="J69" s="48" t="s">
        <v>57</v>
      </c>
      <c r="K69" s="56">
        <f>+COUNTIFS(C70:I70,"土",C74:I74,"")+COUNTIFS(C70:I70,"日",C74:I74,"")+COUNTIFS(祝日,C67)+COUNTIFS(祝日,D67)+COUNTIFS(祝日,E67)+COUNTIFS(祝日,F67)+COUNTIFS(祝日,G67)</f>
        <v>2</v>
      </c>
      <c r="M69" s="1"/>
      <c r="N69" s="11" t="s">
        <v>30</v>
      </c>
      <c r="O69" s="27">
        <f>IF(U53&lt;$G$8,U55+1,"")</f>
        <v>46314</v>
      </c>
      <c r="P69" s="36">
        <f t="shared" ref="P69:U69" si="136">IF(O67&lt;$G$8,O69+1,"")</f>
        <v>46315</v>
      </c>
      <c r="Q69" s="36">
        <f t="shared" si="136"/>
        <v>46316</v>
      </c>
      <c r="R69" s="36">
        <f t="shared" si="136"/>
        <v>46317</v>
      </c>
      <c r="S69" s="36">
        <f t="shared" si="136"/>
        <v>46318</v>
      </c>
      <c r="T69" s="36">
        <f t="shared" si="136"/>
        <v>46319</v>
      </c>
      <c r="U69" s="36">
        <f t="shared" si="136"/>
        <v>46320</v>
      </c>
      <c r="V69" s="48" t="s">
        <v>57</v>
      </c>
      <c r="W69" s="56">
        <f>+COUNTIFS(O70:U70,"土",O74:U74,"")+COUNTIFS(O70:U70,"日",O74:U74,"")+COUNTIFS(祝日,O67)+COUNTIFS(祝日,P67)+COUNTIFS(祝日,Q67)+COUNTIFS(祝日,R67)+COUNTIFS(祝日,S67)</f>
        <v>2</v>
      </c>
      <c r="AA69" s="11" t="s">
        <v>30</v>
      </c>
      <c r="AB69" s="27">
        <f>IF(AH53&lt;$G$8,AH55+1,"")</f>
        <v>46370</v>
      </c>
      <c r="AC69" s="36">
        <f t="shared" ref="AC69:AH69" si="137">IF(AB67&lt;$G$8,AB69+1,"")</f>
        <v>46371</v>
      </c>
      <c r="AD69" s="36">
        <f t="shared" si="137"/>
        <v>46372</v>
      </c>
      <c r="AE69" s="36">
        <f t="shared" si="137"/>
        <v>46373</v>
      </c>
      <c r="AF69" s="36">
        <f t="shared" si="137"/>
        <v>46374</v>
      </c>
      <c r="AG69" s="36">
        <f t="shared" si="137"/>
        <v>46375</v>
      </c>
      <c r="AH69" s="36">
        <f t="shared" si="137"/>
        <v>46376</v>
      </c>
      <c r="AI69" s="48" t="s">
        <v>57</v>
      </c>
      <c r="AJ69" s="56">
        <f>+COUNTIFS(AB70:AH70,"土",AB74:AH74,"")+COUNTIFS(AB70:AH70,"日",AB74:AH74,"")+COUNTIFS(祝日,AB67)+COUNTIFS(祝日,AC67)+COUNTIFS(祝日,AD67)+COUNTIFS(祝日,AE67)+COUNTIFS(祝日,AF67)</f>
        <v>2</v>
      </c>
      <c r="AL69" s="1"/>
      <c r="AM69" s="11" t="s">
        <v>30</v>
      </c>
      <c r="AN69" s="27" t="str">
        <f>IF(AT53&lt;$G$8,AT55+1,"")</f>
        <v/>
      </c>
      <c r="AO69" s="36" t="str">
        <f t="shared" ref="AO69:AT69" si="138">IF(AN67&lt;$G$8,AN69+1,"")</f>
        <v/>
      </c>
      <c r="AP69" s="36" t="str">
        <f t="shared" si="138"/>
        <v/>
      </c>
      <c r="AQ69" s="36" t="str">
        <f t="shared" si="138"/>
        <v/>
      </c>
      <c r="AR69" s="36" t="str">
        <f t="shared" si="138"/>
        <v/>
      </c>
      <c r="AS69" s="36" t="str">
        <f t="shared" si="138"/>
        <v/>
      </c>
      <c r="AT69" s="36" t="str">
        <f t="shared" si="138"/>
        <v/>
      </c>
      <c r="AU69" s="48" t="s">
        <v>57</v>
      </c>
      <c r="AV69" s="56">
        <f>+COUNTIFS(AN70:AT70,"土",AN74:AT74,"")+COUNTIFS(AN70:AT70,"日",AN74:AT74,"")+COUNTIFS(祝日,AN67)+COUNTIFS(祝日,AO67)+COUNTIFS(祝日,AP67)+COUNTIFS(祝日,AQ67)+COUNTIFS(祝日,AR67)</f>
        <v>1</v>
      </c>
      <c r="AZ69" s="11" t="s">
        <v>30</v>
      </c>
      <c r="BA69" s="27" t="str">
        <f>IF(BG53&lt;$G$8,BG55+1,"")</f>
        <v/>
      </c>
      <c r="BB69" s="36" t="str">
        <f t="shared" ref="BB69:BG69" si="139">IF(BA67&lt;$G$8,BA69+1,"")</f>
        <v/>
      </c>
      <c r="BC69" s="36" t="str">
        <f t="shared" si="139"/>
        <v/>
      </c>
      <c r="BD69" s="36" t="str">
        <f t="shared" si="139"/>
        <v/>
      </c>
      <c r="BE69" s="36" t="str">
        <f t="shared" si="139"/>
        <v/>
      </c>
      <c r="BF69" s="36" t="str">
        <f t="shared" si="139"/>
        <v/>
      </c>
      <c r="BG69" s="36" t="str">
        <f t="shared" si="139"/>
        <v/>
      </c>
      <c r="BH69" s="48" t="s">
        <v>57</v>
      </c>
      <c r="BI69" s="56">
        <f>+COUNTIFS(BA70:BG70,"土",BA74:BG74,"")+COUNTIFS(BA70:BG70,"日",BA74:BG74,"")+COUNTIFS(祝日,BA67)+COUNTIFS(祝日,BB67)+COUNTIFS(祝日,BC67)+COUNTIFS(祝日,BD67)+COUNTIFS(祝日,BE67)</f>
        <v>0</v>
      </c>
      <c r="BK69" s="1"/>
      <c r="BL69" s="11" t="s">
        <v>30</v>
      </c>
      <c r="BM69" s="27" t="str">
        <f>IF(BS53&lt;$G$8,BS55+1,"")</f>
        <v/>
      </c>
      <c r="BN69" s="36" t="str">
        <f t="shared" ref="BN69:BS69" si="140">IF(BM67&lt;$G$8,BM69+1,"")</f>
        <v/>
      </c>
      <c r="BO69" s="36" t="str">
        <f t="shared" si="140"/>
        <v/>
      </c>
      <c r="BP69" s="36" t="str">
        <f t="shared" si="140"/>
        <v/>
      </c>
      <c r="BQ69" s="36" t="str">
        <f t="shared" si="140"/>
        <v/>
      </c>
      <c r="BR69" s="36" t="str">
        <f t="shared" si="140"/>
        <v/>
      </c>
      <c r="BS69" s="36" t="str">
        <f t="shared" si="140"/>
        <v/>
      </c>
      <c r="BT69" s="48" t="s">
        <v>57</v>
      </c>
      <c r="BU69" s="56">
        <f>+COUNTIFS(BM70:BS70,"土",BM74:BS74,"")+COUNTIFS(BM70:BS70,"日",BM74:BS74,"")+COUNTIFS(祝日,BM67)+COUNTIFS(祝日,BN67)+COUNTIFS(祝日,BO67)+COUNTIFS(祝日,BP67)+COUNTIFS(祝日,BQ67)</f>
        <v>0</v>
      </c>
      <c r="BY69" s="11" t="s">
        <v>30</v>
      </c>
      <c r="BZ69" s="27" t="str">
        <f>IF(CF53&lt;$G$8,CF55+1,"")</f>
        <v/>
      </c>
      <c r="CA69" s="36" t="str">
        <f t="shared" ref="CA69:CF69" si="141">IF(BZ67&lt;$G$8,BZ69+1,"")</f>
        <v/>
      </c>
      <c r="CB69" s="36" t="str">
        <f t="shared" si="141"/>
        <v/>
      </c>
      <c r="CC69" s="36" t="str">
        <f t="shared" si="141"/>
        <v/>
      </c>
      <c r="CD69" s="36" t="str">
        <f t="shared" si="141"/>
        <v/>
      </c>
      <c r="CE69" s="36" t="str">
        <f t="shared" si="141"/>
        <v/>
      </c>
      <c r="CF69" s="36" t="str">
        <f t="shared" si="141"/>
        <v/>
      </c>
      <c r="CG69" s="48" t="s">
        <v>57</v>
      </c>
      <c r="CH69" s="56">
        <f>+COUNTIFS(BZ70:CF70,"土",BZ74:CF74,"")+COUNTIFS(BZ70:CF70,"日",BZ74:CF74,"")+COUNTIFS(祝日,BZ67)+COUNTIFS(祝日,CA67)+COUNTIFS(祝日,CB67)+COUNTIFS(祝日,CC67)+COUNTIFS(祝日,CD67)</f>
        <v>0</v>
      </c>
      <c r="CJ69" s="1"/>
      <c r="CK69" s="11" t="s">
        <v>30</v>
      </c>
      <c r="CL69" s="27" t="str">
        <f>IF(CR53&lt;$G$8,CR55+1,"")</f>
        <v/>
      </c>
      <c r="CM69" s="36" t="str">
        <f t="shared" ref="CM69:CR69" si="142">IF(CL67&lt;$G$8,CL69+1,"")</f>
        <v/>
      </c>
      <c r="CN69" s="36" t="str">
        <f t="shared" si="142"/>
        <v/>
      </c>
      <c r="CO69" s="36" t="str">
        <f t="shared" si="142"/>
        <v/>
      </c>
      <c r="CP69" s="36" t="str">
        <f t="shared" si="142"/>
        <v/>
      </c>
      <c r="CQ69" s="36" t="str">
        <f t="shared" si="142"/>
        <v/>
      </c>
      <c r="CR69" s="36" t="str">
        <f t="shared" si="142"/>
        <v/>
      </c>
      <c r="CS69" s="48" t="s">
        <v>57</v>
      </c>
      <c r="CT69" s="56">
        <f>+COUNTIFS(CL70:CR70,"土",CL74:CR74,"")+COUNTIFS(CL70:CR70,"日",CL74:CR74,"")+COUNTIFS(祝日,CL67)+COUNTIFS(祝日,CM67)+COUNTIFS(祝日,CN67)+COUNTIFS(祝日,CO67)+COUNTIFS(祝日,CP67)</f>
        <v>2</v>
      </c>
    </row>
    <row r="70" spans="2:99">
      <c r="B70" s="11" t="s">
        <v>11</v>
      </c>
      <c r="C70" s="19" t="str">
        <f>IF(C69="","","月")</f>
        <v>月</v>
      </c>
      <c r="D70" s="19" t="str">
        <f>IF(D69="","","火")</f>
        <v>火</v>
      </c>
      <c r="E70" s="19" t="str">
        <f>IF(E69="","","水")</f>
        <v>水</v>
      </c>
      <c r="F70" s="19" t="str">
        <f>IF(F69="","","木")</f>
        <v>木</v>
      </c>
      <c r="G70" s="19" t="str">
        <f>IF(G69="","","金")</f>
        <v>金</v>
      </c>
      <c r="H70" s="19" t="str">
        <f>IF(H69="","","土")</f>
        <v>土</v>
      </c>
      <c r="I70" s="19" t="str">
        <f>IF(I69="","","日")</f>
        <v>日</v>
      </c>
      <c r="J70" s="48" t="s">
        <v>25</v>
      </c>
      <c r="K70" s="56">
        <f>+COUNTIF(C74:I74,"夏休")+COUNTIF(C74:I74,"冬休")+COUNTIF(C74:I74,"中止")</f>
        <v>0</v>
      </c>
      <c r="L70" s="2">
        <f>+COUNTIF(H74:I74,"夏休")+COUNTIF(H74:I74,"冬休")+COUNTIF(H74:I74,"中止")</f>
        <v>0</v>
      </c>
      <c r="M70" s="1"/>
      <c r="N70" s="11" t="s">
        <v>11</v>
      </c>
      <c r="O70" s="19" t="str">
        <f>IF(O69="","","月")</f>
        <v>月</v>
      </c>
      <c r="P70" s="19" t="str">
        <f>IF(P69="","","火")</f>
        <v>火</v>
      </c>
      <c r="Q70" s="19" t="str">
        <f>IF(Q69="","","水")</f>
        <v>水</v>
      </c>
      <c r="R70" s="19" t="str">
        <f>IF(R69="","","木")</f>
        <v>木</v>
      </c>
      <c r="S70" s="19" t="str">
        <f>IF(S69="","","金")</f>
        <v>金</v>
      </c>
      <c r="T70" s="19" t="str">
        <f>IF(T69="","","土")</f>
        <v>土</v>
      </c>
      <c r="U70" s="19" t="str">
        <f>IF(U69="","","日")</f>
        <v>日</v>
      </c>
      <c r="V70" s="48" t="s">
        <v>25</v>
      </c>
      <c r="W70" s="56">
        <f>+COUNTIF(O74:U74,"夏休")+COUNTIF(O74:U74,"冬休")+COUNTIF(O74:U74,"中止")</f>
        <v>0</v>
      </c>
      <c r="X70" s="2">
        <f>+COUNTIF(T74:U74,"夏休")+COUNTIF(T74:U74,"冬休")+COUNTIF(T74:U74,"中止")</f>
        <v>0</v>
      </c>
      <c r="AA70" s="11" t="s">
        <v>11</v>
      </c>
      <c r="AB70" s="19" t="str">
        <f>IF(AB69="","","月")</f>
        <v>月</v>
      </c>
      <c r="AC70" s="19" t="str">
        <f>IF(AC69="","","火")</f>
        <v>火</v>
      </c>
      <c r="AD70" s="19" t="str">
        <f>IF(AD69="","","水")</f>
        <v>水</v>
      </c>
      <c r="AE70" s="19" t="str">
        <f>IF(AE69="","","木")</f>
        <v>木</v>
      </c>
      <c r="AF70" s="19" t="str">
        <f>IF(AF69="","","金")</f>
        <v>金</v>
      </c>
      <c r="AG70" s="19" t="str">
        <f>IF(AG69="","","土")</f>
        <v>土</v>
      </c>
      <c r="AH70" s="19" t="str">
        <f>IF(AH69="","","日")</f>
        <v>日</v>
      </c>
      <c r="AI70" s="48" t="s">
        <v>25</v>
      </c>
      <c r="AJ70" s="56">
        <f>+COUNTIF(AB74:AH74,"夏休")+COUNTIF(AB74:AH74,"冬休")+COUNTIF(AB74:AH74,"中止")</f>
        <v>0</v>
      </c>
      <c r="AK70" s="2">
        <f>+COUNTIF(AG74:AH74,"夏休")+COUNTIF(AG74:AH74,"冬休")+COUNTIF(AG74:AH74,"中止")</f>
        <v>0</v>
      </c>
      <c r="AL70" s="1"/>
      <c r="AM70" s="11" t="s">
        <v>11</v>
      </c>
      <c r="AN70" s="19" t="str">
        <f>IF(AN69="","","月")</f>
        <v/>
      </c>
      <c r="AO70" s="19" t="str">
        <f>IF(AO69="","","火")</f>
        <v/>
      </c>
      <c r="AP70" s="19" t="str">
        <f>IF(AP69="","","水")</f>
        <v/>
      </c>
      <c r="AQ70" s="19" t="str">
        <f>IF(AQ69="","","木")</f>
        <v/>
      </c>
      <c r="AR70" s="19" t="str">
        <f>IF(AR69="","","金")</f>
        <v/>
      </c>
      <c r="AS70" s="19" t="str">
        <f>IF(AS69="","","土")</f>
        <v/>
      </c>
      <c r="AT70" s="19" t="str">
        <f>IF(AT69="","","日")</f>
        <v/>
      </c>
      <c r="AU70" s="48" t="s">
        <v>25</v>
      </c>
      <c r="AV70" s="56">
        <f>+COUNTIF(AN74:AT74,"夏休")+COUNTIF(AN74:AT74,"冬休")+COUNTIF(AN74:AT74,"中止")</f>
        <v>0</v>
      </c>
      <c r="AW70" s="2">
        <f>+COUNTIF(AS74:AT74,"夏休")+COUNTIF(AS74:AT74,"冬休")+COUNTIF(AS74:AT74,"中止")</f>
        <v>0</v>
      </c>
      <c r="AZ70" s="11" t="s">
        <v>11</v>
      </c>
      <c r="BA70" s="19" t="str">
        <f>IF(BA69="","","月")</f>
        <v/>
      </c>
      <c r="BB70" s="19" t="str">
        <f>IF(BB69="","","火")</f>
        <v/>
      </c>
      <c r="BC70" s="19" t="str">
        <f>IF(BC69="","","水")</f>
        <v/>
      </c>
      <c r="BD70" s="19" t="str">
        <f>IF(BD69="","","木")</f>
        <v/>
      </c>
      <c r="BE70" s="19" t="str">
        <f>IF(BE69="","","金")</f>
        <v/>
      </c>
      <c r="BF70" s="19" t="str">
        <f>IF(BF69="","","土")</f>
        <v/>
      </c>
      <c r="BG70" s="19" t="str">
        <f>IF(BG69="","","日")</f>
        <v/>
      </c>
      <c r="BH70" s="48" t="s">
        <v>25</v>
      </c>
      <c r="BI70" s="56">
        <f>+COUNTIF(BA74:BG74,"夏休")+COUNTIF(BA74:BG74,"冬休")+COUNTIF(BA74:BG74,"中止")</f>
        <v>0</v>
      </c>
      <c r="BJ70" s="2">
        <f>+COUNTIF(BF74:BG74,"夏休")+COUNTIF(BF74:BG74,"冬休")+COUNTIF(BF74:BG74,"中止")</f>
        <v>0</v>
      </c>
      <c r="BK70" s="1"/>
      <c r="BL70" s="11" t="s">
        <v>11</v>
      </c>
      <c r="BM70" s="19" t="str">
        <f>IF(BM69="","","月")</f>
        <v/>
      </c>
      <c r="BN70" s="19" t="str">
        <f>IF(BN69="","","火")</f>
        <v/>
      </c>
      <c r="BO70" s="19" t="str">
        <f>IF(BO69="","","水")</f>
        <v/>
      </c>
      <c r="BP70" s="19" t="str">
        <f>IF(BP69="","","木")</f>
        <v/>
      </c>
      <c r="BQ70" s="19" t="str">
        <f>IF(BQ69="","","金")</f>
        <v/>
      </c>
      <c r="BR70" s="19" t="str">
        <f>IF(BR69="","","土")</f>
        <v/>
      </c>
      <c r="BS70" s="19" t="str">
        <f>IF(BS69="","","日")</f>
        <v/>
      </c>
      <c r="BT70" s="48" t="s">
        <v>25</v>
      </c>
      <c r="BU70" s="56">
        <f>+COUNTIF(BM74:BS74,"夏休")+COUNTIF(BM74:BS74,"冬休")+COUNTIF(BM74:BS74,"中止")</f>
        <v>0</v>
      </c>
      <c r="BV70" s="2">
        <f>+COUNTIF(BR74:BS74,"夏休")+COUNTIF(BR74:BS74,"冬休")+COUNTIF(BR74:BS74,"中止")</f>
        <v>0</v>
      </c>
      <c r="BY70" s="11" t="s">
        <v>11</v>
      </c>
      <c r="BZ70" s="19" t="str">
        <f>IF(BZ69="","","月")</f>
        <v/>
      </c>
      <c r="CA70" s="19" t="str">
        <f>IF(CA69="","","火")</f>
        <v/>
      </c>
      <c r="CB70" s="19" t="str">
        <f>IF(CB69="","","水")</f>
        <v/>
      </c>
      <c r="CC70" s="19" t="str">
        <f>IF(CC69="","","木")</f>
        <v/>
      </c>
      <c r="CD70" s="19" t="str">
        <f>IF(CD69="","","金")</f>
        <v/>
      </c>
      <c r="CE70" s="19" t="str">
        <f>IF(CE69="","","土")</f>
        <v/>
      </c>
      <c r="CF70" s="19" t="str">
        <f>IF(CF69="","","日")</f>
        <v/>
      </c>
      <c r="CG70" s="48" t="s">
        <v>25</v>
      </c>
      <c r="CH70" s="56">
        <f>+COUNTIF(BZ74:CF74,"夏休")+COUNTIF(BZ74:CF74,"冬休")+COUNTIF(BZ74:CF74,"中止")</f>
        <v>0</v>
      </c>
      <c r="CI70" s="2">
        <f>+COUNTIF(CE74:CF74,"夏休")+COUNTIF(CE74:CF74,"冬休")+COUNTIF(CE74:CF74,"中止")</f>
        <v>0</v>
      </c>
      <c r="CJ70" s="1"/>
      <c r="CK70" s="11" t="s">
        <v>11</v>
      </c>
      <c r="CL70" s="19" t="str">
        <f>IF(CL69="","","月")</f>
        <v/>
      </c>
      <c r="CM70" s="19" t="str">
        <f>IF(CM69="","","火")</f>
        <v/>
      </c>
      <c r="CN70" s="19" t="str">
        <f>IF(CN69="","","水")</f>
        <v/>
      </c>
      <c r="CO70" s="19" t="str">
        <f>IF(CO69="","","木")</f>
        <v/>
      </c>
      <c r="CP70" s="19" t="str">
        <f>IF(CP69="","","金")</f>
        <v/>
      </c>
      <c r="CQ70" s="19" t="str">
        <f>IF(CQ69="","","土")</f>
        <v/>
      </c>
      <c r="CR70" s="19" t="str">
        <f>IF(CR69="","","日")</f>
        <v/>
      </c>
      <c r="CS70" s="48" t="s">
        <v>25</v>
      </c>
      <c r="CT70" s="56">
        <f>+COUNTIF(CL74:CR74,"夏休")+COUNTIF(CL74:CR74,"冬休")+COUNTIF(CL74:CR74,"中止")</f>
        <v>0</v>
      </c>
      <c r="CU70" s="2">
        <f>+COUNTIF(CQ74:CR74,"夏休")+COUNTIF(CQ74:CR74,"冬休")+COUNTIF(CQ74:CR74,"中止")</f>
        <v>0</v>
      </c>
    </row>
    <row r="71" spans="2:99" ht="13.5" customHeight="1">
      <c r="B71" s="12" t="s">
        <v>15</v>
      </c>
      <c r="C71" s="20"/>
      <c r="D71" s="33"/>
      <c r="E71" s="33"/>
      <c r="F71" s="33"/>
      <c r="G71" s="33"/>
      <c r="H71" s="33"/>
      <c r="I71" s="33"/>
      <c r="J71" s="49" t="s">
        <v>4</v>
      </c>
      <c r="K71" s="57">
        <f>COUNT(C69:I69)-K70</f>
        <v>7</v>
      </c>
      <c r="L71" s="64"/>
      <c r="M71" s="1"/>
      <c r="N71" s="12" t="s">
        <v>15</v>
      </c>
      <c r="O71" s="20"/>
      <c r="P71" s="33"/>
      <c r="Q71" s="33"/>
      <c r="R71" s="33"/>
      <c r="S71" s="33"/>
      <c r="T71" s="33"/>
      <c r="U71" s="33"/>
      <c r="V71" s="49" t="s">
        <v>4</v>
      </c>
      <c r="W71" s="57">
        <f>COUNT(O69:U69)-W70</f>
        <v>7</v>
      </c>
      <c r="X71" s="64"/>
      <c r="AA71" s="12" t="s">
        <v>15</v>
      </c>
      <c r="AB71" s="20"/>
      <c r="AC71" s="33"/>
      <c r="AD71" s="33"/>
      <c r="AE71" s="33"/>
      <c r="AF71" s="33"/>
      <c r="AG71" s="33"/>
      <c r="AH71" s="33"/>
      <c r="AI71" s="49" t="s">
        <v>4</v>
      </c>
      <c r="AJ71" s="57">
        <f>COUNT(AB69:AH69)-AJ70</f>
        <v>7</v>
      </c>
      <c r="AK71" s="64"/>
      <c r="AL71" s="1"/>
      <c r="AM71" s="12" t="s">
        <v>15</v>
      </c>
      <c r="AN71" s="20"/>
      <c r="AO71" s="33"/>
      <c r="AP71" s="33"/>
      <c r="AQ71" s="33"/>
      <c r="AR71" s="33"/>
      <c r="AS71" s="33"/>
      <c r="AT71" s="33"/>
      <c r="AU71" s="49" t="s">
        <v>4</v>
      </c>
      <c r="AV71" s="57">
        <f>COUNT(AN69:AT69)-AV70</f>
        <v>0</v>
      </c>
      <c r="AW71" s="64"/>
      <c r="AZ71" s="12" t="s">
        <v>15</v>
      </c>
      <c r="BA71" s="20"/>
      <c r="BB71" s="33"/>
      <c r="BC71" s="33"/>
      <c r="BD71" s="33"/>
      <c r="BE71" s="33"/>
      <c r="BF71" s="33"/>
      <c r="BG71" s="33"/>
      <c r="BH71" s="49" t="s">
        <v>4</v>
      </c>
      <c r="BI71" s="57">
        <f>COUNT(BA69:BG69)-BI70</f>
        <v>0</v>
      </c>
      <c r="BJ71" s="64"/>
      <c r="BK71" s="1"/>
      <c r="BL71" s="12" t="s">
        <v>15</v>
      </c>
      <c r="BM71" s="20"/>
      <c r="BN71" s="33"/>
      <c r="BO71" s="33"/>
      <c r="BP71" s="33"/>
      <c r="BQ71" s="33"/>
      <c r="BR71" s="33"/>
      <c r="BS71" s="33"/>
      <c r="BT71" s="49" t="s">
        <v>4</v>
      </c>
      <c r="BU71" s="57">
        <f>COUNT(BM69:BS69)-BU70</f>
        <v>0</v>
      </c>
      <c r="BV71" s="64"/>
      <c r="BY71" s="12" t="s">
        <v>15</v>
      </c>
      <c r="BZ71" s="20"/>
      <c r="CA71" s="33"/>
      <c r="CB71" s="33"/>
      <c r="CC71" s="33"/>
      <c r="CD71" s="33"/>
      <c r="CE71" s="33"/>
      <c r="CF71" s="33"/>
      <c r="CG71" s="49" t="s">
        <v>4</v>
      </c>
      <c r="CH71" s="57">
        <f>COUNT(BZ69:CF69)-CH70</f>
        <v>0</v>
      </c>
      <c r="CI71" s="64"/>
      <c r="CJ71" s="1"/>
      <c r="CK71" s="12" t="s">
        <v>15</v>
      </c>
      <c r="CL71" s="20"/>
      <c r="CM71" s="33"/>
      <c r="CN71" s="33"/>
      <c r="CO71" s="33"/>
      <c r="CP71" s="33"/>
      <c r="CQ71" s="33"/>
      <c r="CR71" s="33"/>
      <c r="CS71" s="49" t="s">
        <v>4</v>
      </c>
      <c r="CT71" s="57">
        <f>COUNT(CL69:CR69)-CT70</f>
        <v>0</v>
      </c>
      <c r="CU71" s="64"/>
    </row>
    <row r="72" spans="2:99" ht="13.5" customHeight="1">
      <c r="B72" s="13"/>
      <c r="C72" s="21"/>
      <c r="D72" s="34"/>
      <c r="E72" s="34"/>
      <c r="F72" s="34"/>
      <c r="G72" s="34"/>
      <c r="H72" s="34"/>
      <c r="I72" s="34"/>
      <c r="J72" s="49" t="s">
        <v>9</v>
      </c>
      <c r="K72" s="58">
        <f>+COUNTIF(C75:I75,"休")</f>
        <v>0</v>
      </c>
      <c r="M72" s="66"/>
      <c r="N72" s="13"/>
      <c r="O72" s="21"/>
      <c r="P72" s="34"/>
      <c r="Q72" s="34"/>
      <c r="R72" s="34"/>
      <c r="S72" s="34"/>
      <c r="T72" s="34"/>
      <c r="U72" s="34"/>
      <c r="V72" s="49" t="s">
        <v>9</v>
      </c>
      <c r="W72" s="58">
        <f>+COUNTIF(O75:U75,"休")</f>
        <v>0</v>
      </c>
      <c r="AA72" s="13"/>
      <c r="AB72" s="21"/>
      <c r="AC72" s="34"/>
      <c r="AD72" s="34"/>
      <c r="AE72" s="34"/>
      <c r="AF72" s="34"/>
      <c r="AG72" s="34"/>
      <c r="AH72" s="34"/>
      <c r="AI72" s="49" t="s">
        <v>9</v>
      </c>
      <c r="AJ72" s="58">
        <f>+COUNTIF(AB75:AH75,"休")</f>
        <v>0</v>
      </c>
      <c r="AL72" s="66"/>
      <c r="AM72" s="13"/>
      <c r="AN72" s="21"/>
      <c r="AO72" s="34"/>
      <c r="AP72" s="34"/>
      <c r="AQ72" s="34"/>
      <c r="AR72" s="34"/>
      <c r="AS72" s="34"/>
      <c r="AT72" s="34"/>
      <c r="AU72" s="49" t="s">
        <v>9</v>
      </c>
      <c r="AV72" s="58">
        <f>+COUNTIF(AN75:AT75,"休")</f>
        <v>0</v>
      </c>
      <c r="AZ72" s="13"/>
      <c r="BA72" s="21"/>
      <c r="BB72" s="34"/>
      <c r="BC72" s="34"/>
      <c r="BD72" s="34"/>
      <c r="BE72" s="34"/>
      <c r="BF72" s="34"/>
      <c r="BG72" s="34"/>
      <c r="BH72" s="49" t="s">
        <v>9</v>
      </c>
      <c r="BI72" s="58">
        <f>+COUNTIF(BA75:BG75,"休")</f>
        <v>0</v>
      </c>
      <c r="BK72" s="66"/>
      <c r="BL72" s="13"/>
      <c r="BM72" s="21"/>
      <c r="BN72" s="34"/>
      <c r="BO72" s="34"/>
      <c r="BP72" s="34"/>
      <c r="BQ72" s="34"/>
      <c r="BR72" s="34"/>
      <c r="BS72" s="34"/>
      <c r="BT72" s="49" t="s">
        <v>9</v>
      </c>
      <c r="BU72" s="58">
        <f>+COUNTIF(BM75:BS75,"休")</f>
        <v>0</v>
      </c>
      <c r="BY72" s="13"/>
      <c r="BZ72" s="21"/>
      <c r="CA72" s="34"/>
      <c r="CB72" s="34"/>
      <c r="CC72" s="34"/>
      <c r="CD72" s="34"/>
      <c r="CE72" s="34"/>
      <c r="CF72" s="34"/>
      <c r="CG72" s="49" t="s">
        <v>9</v>
      </c>
      <c r="CH72" s="58">
        <f>+COUNTIF(BZ75:CF75,"休")</f>
        <v>0</v>
      </c>
      <c r="CJ72" s="66"/>
      <c r="CK72" s="13"/>
      <c r="CL72" s="21"/>
      <c r="CM72" s="34"/>
      <c r="CN72" s="34"/>
      <c r="CO72" s="34"/>
      <c r="CP72" s="34"/>
      <c r="CQ72" s="34"/>
      <c r="CR72" s="34"/>
      <c r="CS72" s="49" t="s">
        <v>9</v>
      </c>
      <c r="CT72" s="58">
        <f>+COUNTIF(CL75:CR75,"休")</f>
        <v>0</v>
      </c>
    </row>
    <row r="73" spans="2:99" ht="13.5" customHeight="1">
      <c r="B73" s="14"/>
      <c r="C73" s="22"/>
      <c r="D73" s="35"/>
      <c r="E73" s="35"/>
      <c r="F73" s="35"/>
      <c r="G73" s="35"/>
      <c r="H73" s="35"/>
      <c r="I73" s="35"/>
      <c r="J73" s="49" t="s">
        <v>16</v>
      </c>
      <c r="K73" s="59">
        <f>+K72/K71</f>
        <v>0</v>
      </c>
      <c r="L73" s="62"/>
      <c r="M73" s="1"/>
      <c r="N73" s="14"/>
      <c r="O73" s="22"/>
      <c r="P73" s="35"/>
      <c r="Q73" s="35"/>
      <c r="R73" s="35"/>
      <c r="S73" s="35"/>
      <c r="T73" s="35"/>
      <c r="U73" s="35"/>
      <c r="V73" s="49" t="s">
        <v>16</v>
      </c>
      <c r="W73" s="59">
        <f>+W72/W71</f>
        <v>0</v>
      </c>
      <c r="X73" s="62"/>
      <c r="AA73" s="14"/>
      <c r="AB73" s="22"/>
      <c r="AC73" s="35"/>
      <c r="AD73" s="35"/>
      <c r="AE73" s="35"/>
      <c r="AF73" s="35"/>
      <c r="AG73" s="35"/>
      <c r="AH73" s="35"/>
      <c r="AI73" s="49" t="s">
        <v>16</v>
      </c>
      <c r="AJ73" s="59">
        <f>+AJ72/AJ71</f>
        <v>0</v>
      </c>
      <c r="AK73" s="62"/>
      <c r="AL73" s="1"/>
      <c r="AM73" s="14"/>
      <c r="AN73" s="22"/>
      <c r="AO73" s="35"/>
      <c r="AP73" s="35"/>
      <c r="AQ73" s="35"/>
      <c r="AR73" s="35"/>
      <c r="AS73" s="35"/>
      <c r="AT73" s="35"/>
      <c r="AU73" s="49" t="s">
        <v>16</v>
      </c>
      <c r="AV73" s="59" t="e">
        <f>+AV72/AV71</f>
        <v>#DIV/0!</v>
      </c>
      <c r="AW73" s="62"/>
      <c r="AZ73" s="14"/>
      <c r="BA73" s="22"/>
      <c r="BB73" s="35"/>
      <c r="BC73" s="35"/>
      <c r="BD73" s="35"/>
      <c r="BE73" s="35"/>
      <c r="BF73" s="35"/>
      <c r="BG73" s="35"/>
      <c r="BH73" s="49" t="s">
        <v>16</v>
      </c>
      <c r="BI73" s="59" t="e">
        <f>+BI72/BI71</f>
        <v>#DIV/0!</v>
      </c>
      <c r="BJ73" s="62"/>
      <c r="BK73" s="1"/>
      <c r="BL73" s="14"/>
      <c r="BM73" s="22"/>
      <c r="BN73" s="35"/>
      <c r="BO73" s="35"/>
      <c r="BP73" s="35"/>
      <c r="BQ73" s="35"/>
      <c r="BR73" s="35"/>
      <c r="BS73" s="35"/>
      <c r="BT73" s="49" t="s">
        <v>16</v>
      </c>
      <c r="BU73" s="59" t="e">
        <f>+BU72/BU71</f>
        <v>#DIV/0!</v>
      </c>
      <c r="BV73" s="62"/>
      <c r="BY73" s="14"/>
      <c r="BZ73" s="22"/>
      <c r="CA73" s="35"/>
      <c r="CB73" s="35"/>
      <c r="CC73" s="35"/>
      <c r="CD73" s="35"/>
      <c r="CE73" s="35"/>
      <c r="CF73" s="35"/>
      <c r="CG73" s="49" t="s">
        <v>16</v>
      </c>
      <c r="CH73" s="59" t="e">
        <f>+CH72/CH71</f>
        <v>#DIV/0!</v>
      </c>
      <c r="CI73" s="62"/>
      <c r="CJ73" s="1"/>
      <c r="CK73" s="14"/>
      <c r="CL73" s="22"/>
      <c r="CM73" s="35"/>
      <c r="CN73" s="35"/>
      <c r="CO73" s="35"/>
      <c r="CP73" s="35"/>
      <c r="CQ73" s="35"/>
      <c r="CR73" s="35"/>
      <c r="CS73" s="49" t="s">
        <v>16</v>
      </c>
      <c r="CT73" s="59" t="e">
        <f>+CT72/CT71</f>
        <v>#DIV/0!</v>
      </c>
      <c r="CU73" s="62"/>
    </row>
    <row r="74" spans="2:99">
      <c r="B74" s="15" t="s">
        <v>22</v>
      </c>
      <c r="C74" s="23"/>
      <c r="D74" s="23"/>
      <c r="E74" s="23"/>
      <c r="F74" s="23"/>
      <c r="G74" s="23"/>
      <c r="H74" s="23"/>
      <c r="I74" s="23"/>
      <c r="J74" s="49" t="s">
        <v>18</v>
      </c>
      <c r="K74" s="58">
        <f>+COUNTIF(C76:I76,"*休")</f>
        <v>0</v>
      </c>
      <c r="M74" s="1"/>
      <c r="N74" s="15" t="s">
        <v>22</v>
      </c>
      <c r="O74" s="23"/>
      <c r="P74" s="23"/>
      <c r="Q74" s="23"/>
      <c r="R74" s="23"/>
      <c r="S74" s="23"/>
      <c r="T74" s="23"/>
      <c r="U74" s="23"/>
      <c r="V74" s="49" t="s">
        <v>18</v>
      </c>
      <c r="W74" s="58">
        <f>+COUNTIF(O76:U76,"*休")</f>
        <v>0</v>
      </c>
      <c r="AA74" s="15" t="s">
        <v>22</v>
      </c>
      <c r="AB74" s="23"/>
      <c r="AC74" s="23"/>
      <c r="AD74" s="23"/>
      <c r="AE74" s="23"/>
      <c r="AF74" s="23"/>
      <c r="AG74" s="23"/>
      <c r="AH74" s="23"/>
      <c r="AI74" s="49" t="s">
        <v>18</v>
      </c>
      <c r="AJ74" s="58">
        <f>+COUNTIF(AB76:AH76,"*休")</f>
        <v>0</v>
      </c>
      <c r="AL74" s="1"/>
      <c r="AM74" s="15" t="s">
        <v>22</v>
      </c>
      <c r="AN74" s="23"/>
      <c r="AO74" s="23"/>
      <c r="AP74" s="23"/>
      <c r="AQ74" s="23"/>
      <c r="AR74" s="23"/>
      <c r="AS74" s="23"/>
      <c r="AT74" s="23"/>
      <c r="AU74" s="49" t="s">
        <v>18</v>
      </c>
      <c r="AV74" s="58">
        <f>+COUNTIF(AN76:AT76,"*休")</f>
        <v>0</v>
      </c>
      <c r="AZ74" s="15" t="s">
        <v>22</v>
      </c>
      <c r="BA74" s="23"/>
      <c r="BB74" s="23"/>
      <c r="BC74" s="23"/>
      <c r="BD74" s="23"/>
      <c r="BE74" s="23"/>
      <c r="BF74" s="23"/>
      <c r="BG74" s="23"/>
      <c r="BH74" s="49" t="s">
        <v>18</v>
      </c>
      <c r="BI74" s="58">
        <f>+COUNTIF(BA76:BG76,"*休")</f>
        <v>0</v>
      </c>
      <c r="BK74" s="1"/>
      <c r="BL74" s="15" t="s">
        <v>22</v>
      </c>
      <c r="BM74" s="23"/>
      <c r="BN74" s="23"/>
      <c r="BO74" s="23"/>
      <c r="BP74" s="23"/>
      <c r="BQ74" s="23"/>
      <c r="BR74" s="23"/>
      <c r="BS74" s="23"/>
      <c r="BT74" s="49" t="s">
        <v>18</v>
      </c>
      <c r="BU74" s="58">
        <f>+COUNTIF(BM76:BS76,"*休")</f>
        <v>0</v>
      </c>
      <c r="BY74" s="15" t="s">
        <v>22</v>
      </c>
      <c r="BZ74" s="23"/>
      <c r="CA74" s="23"/>
      <c r="CB74" s="23"/>
      <c r="CC74" s="23"/>
      <c r="CD74" s="23"/>
      <c r="CE74" s="23"/>
      <c r="CF74" s="23"/>
      <c r="CG74" s="49" t="s">
        <v>18</v>
      </c>
      <c r="CH74" s="58">
        <f>+COUNTIF(BZ76:CF76,"*休")</f>
        <v>0</v>
      </c>
      <c r="CJ74" s="1"/>
      <c r="CK74" s="15" t="s">
        <v>22</v>
      </c>
      <c r="CL74" s="23"/>
      <c r="CM74" s="23"/>
      <c r="CN74" s="23"/>
      <c r="CO74" s="23"/>
      <c r="CP74" s="23"/>
      <c r="CQ74" s="23"/>
      <c r="CR74" s="23"/>
      <c r="CS74" s="49" t="s">
        <v>18</v>
      </c>
      <c r="CT74" s="58">
        <f>+COUNTIF(CL76:CR76,"*休")</f>
        <v>0</v>
      </c>
    </row>
    <row r="75" spans="2:99">
      <c r="B75" s="11" t="s">
        <v>0</v>
      </c>
      <c r="C75" s="23"/>
      <c r="D75" s="23"/>
      <c r="E75" s="23"/>
      <c r="F75" s="23"/>
      <c r="G75" s="23"/>
      <c r="H75" s="23"/>
      <c r="I75" s="23"/>
      <c r="J75" s="50" t="s">
        <v>12</v>
      </c>
      <c r="K75" s="60">
        <f>+K74/K71</f>
        <v>0</v>
      </c>
      <c r="L75" s="62"/>
      <c r="M75" s="1"/>
      <c r="N75" s="11" t="s">
        <v>0</v>
      </c>
      <c r="O75" s="23"/>
      <c r="P75" s="23"/>
      <c r="Q75" s="23"/>
      <c r="R75" s="23"/>
      <c r="S75" s="23"/>
      <c r="T75" s="23"/>
      <c r="U75" s="23"/>
      <c r="V75" s="50" t="s">
        <v>12</v>
      </c>
      <c r="W75" s="60">
        <f>+W74/W71</f>
        <v>0</v>
      </c>
      <c r="X75" s="62"/>
      <c r="AA75" s="11" t="s">
        <v>0</v>
      </c>
      <c r="AB75" s="23"/>
      <c r="AC75" s="23"/>
      <c r="AD75" s="23"/>
      <c r="AE75" s="23"/>
      <c r="AF75" s="23"/>
      <c r="AG75" s="23"/>
      <c r="AH75" s="23"/>
      <c r="AI75" s="50" t="s">
        <v>12</v>
      </c>
      <c r="AJ75" s="60">
        <f>+AJ74/AJ71</f>
        <v>0</v>
      </c>
      <c r="AK75" s="62"/>
      <c r="AL75" s="1"/>
      <c r="AM75" s="11" t="s">
        <v>0</v>
      </c>
      <c r="AN75" s="23"/>
      <c r="AO75" s="23"/>
      <c r="AP75" s="23"/>
      <c r="AQ75" s="23"/>
      <c r="AR75" s="23"/>
      <c r="AS75" s="23"/>
      <c r="AT75" s="23"/>
      <c r="AU75" s="50" t="s">
        <v>12</v>
      </c>
      <c r="AV75" s="60" t="e">
        <f>+AV74/AV71</f>
        <v>#DIV/0!</v>
      </c>
      <c r="AW75" s="62"/>
      <c r="AZ75" s="11" t="s">
        <v>0</v>
      </c>
      <c r="BA75" s="23"/>
      <c r="BB75" s="23"/>
      <c r="BC75" s="23"/>
      <c r="BD75" s="23"/>
      <c r="BE75" s="23"/>
      <c r="BF75" s="23"/>
      <c r="BG75" s="23"/>
      <c r="BH75" s="50" t="s">
        <v>12</v>
      </c>
      <c r="BI75" s="60" t="e">
        <f>+BI74/BI71</f>
        <v>#DIV/0!</v>
      </c>
      <c r="BJ75" s="62"/>
      <c r="BK75" s="1"/>
      <c r="BL75" s="11" t="s">
        <v>0</v>
      </c>
      <c r="BM75" s="23"/>
      <c r="BN75" s="23"/>
      <c r="BO75" s="23"/>
      <c r="BP75" s="23"/>
      <c r="BQ75" s="23"/>
      <c r="BR75" s="23"/>
      <c r="BS75" s="23"/>
      <c r="BT75" s="50" t="s">
        <v>12</v>
      </c>
      <c r="BU75" s="60" t="e">
        <f>+BU74/BU71</f>
        <v>#DIV/0!</v>
      </c>
      <c r="BV75" s="62"/>
      <c r="BY75" s="11" t="s">
        <v>0</v>
      </c>
      <c r="BZ75" s="23"/>
      <c r="CA75" s="23"/>
      <c r="CB75" s="23"/>
      <c r="CC75" s="23"/>
      <c r="CD75" s="23"/>
      <c r="CE75" s="23"/>
      <c r="CF75" s="23"/>
      <c r="CG75" s="50" t="s">
        <v>12</v>
      </c>
      <c r="CH75" s="60" t="e">
        <f>+CH74/CH71</f>
        <v>#DIV/0!</v>
      </c>
      <c r="CI75" s="62"/>
      <c r="CJ75" s="1"/>
      <c r="CK75" s="11" t="s">
        <v>0</v>
      </c>
      <c r="CL75" s="23"/>
      <c r="CM75" s="23"/>
      <c r="CN75" s="23"/>
      <c r="CO75" s="23"/>
      <c r="CP75" s="23"/>
      <c r="CQ75" s="23"/>
      <c r="CR75" s="23"/>
      <c r="CS75" s="50" t="s">
        <v>12</v>
      </c>
      <c r="CT75" s="60" t="e">
        <f>+CT74/CT71</f>
        <v>#DIV/0!</v>
      </c>
      <c r="CU75" s="62"/>
    </row>
    <row r="76" spans="2:99">
      <c r="B76" s="16" t="s">
        <v>13</v>
      </c>
      <c r="C76" s="24"/>
      <c r="D76" s="24"/>
      <c r="E76" s="24"/>
      <c r="F76" s="24"/>
      <c r="G76" s="24"/>
      <c r="H76" s="24"/>
      <c r="I76" s="24"/>
      <c r="J76" s="51" t="s">
        <v>59</v>
      </c>
      <c r="K76" s="61" t="str">
        <f>IF(H77="","OK",_xlfn.IFS(H75=I75="休","OK",K74&gt;=2,"OK",K74&gt;=2-L70,"OK",K74&lt;2,"NG"))</f>
        <v>NG</v>
      </c>
      <c r="L76" s="62"/>
      <c r="M76" s="66"/>
      <c r="N76" s="16" t="s">
        <v>13</v>
      </c>
      <c r="O76" s="24"/>
      <c r="P76" s="24"/>
      <c r="Q76" s="24"/>
      <c r="R76" s="24"/>
      <c r="S76" s="24"/>
      <c r="T76" s="24"/>
      <c r="U76" s="24"/>
      <c r="V76" s="51" t="s">
        <v>59</v>
      </c>
      <c r="W76" s="61" t="str">
        <f>IF(T77="","OK",_xlfn.IFS(T75=U75="休","OK",W74&gt;=2,"OK",W74&gt;=2-X70,"OK",W74&lt;2,"NG"))</f>
        <v>NG</v>
      </c>
      <c r="X76" s="62"/>
      <c r="AA76" s="16" t="s">
        <v>13</v>
      </c>
      <c r="AB76" s="24"/>
      <c r="AC76" s="24"/>
      <c r="AD76" s="24"/>
      <c r="AE76" s="24"/>
      <c r="AF76" s="24"/>
      <c r="AG76" s="24"/>
      <c r="AH76" s="24"/>
      <c r="AI76" s="51" t="s">
        <v>59</v>
      </c>
      <c r="AJ76" s="61" t="str">
        <f>IF(AG77="","OK",_xlfn.IFS(AG75=AH75="休","OK",AJ74&gt;=2,"OK",AJ74&gt;=2-AK70,"OK",AJ74&lt;2,"NG"))</f>
        <v>NG</v>
      </c>
      <c r="AK76" s="62"/>
      <c r="AL76" s="66"/>
      <c r="AM76" s="16" t="s">
        <v>13</v>
      </c>
      <c r="AN76" s="24"/>
      <c r="AO76" s="24"/>
      <c r="AP76" s="24"/>
      <c r="AQ76" s="24"/>
      <c r="AR76" s="24"/>
      <c r="AS76" s="24"/>
      <c r="AT76" s="24"/>
      <c r="AU76" s="51" t="s">
        <v>59</v>
      </c>
      <c r="AV76" s="61" t="str">
        <f>IF(AS77="","OK",_xlfn.IFS(AS75=AT75="休","OK",AV74&gt;=2,"OK",AV74&gt;=2-AW70,"OK",AV74&lt;2,"NG"))</f>
        <v>OK</v>
      </c>
      <c r="AW76" s="62"/>
      <c r="AZ76" s="16" t="s">
        <v>13</v>
      </c>
      <c r="BA76" s="24"/>
      <c r="BB76" s="24"/>
      <c r="BC76" s="24"/>
      <c r="BD76" s="24"/>
      <c r="BE76" s="24"/>
      <c r="BF76" s="24"/>
      <c r="BG76" s="24"/>
      <c r="BH76" s="51" t="s">
        <v>59</v>
      </c>
      <c r="BI76" s="61" t="str">
        <f>IF(BF77="","OK",_xlfn.IFS(BF75=BG75="休","OK",BI74&gt;=2,"OK",BI74&gt;=2-BJ70,"OK",BI74&lt;2,"NG"))</f>
        <v>OK</v>
      </c>
      <c r="BJ76" s="62"/>
      <c r="BK76" s="66"/>
      <c r="BL76" s="16" t="s">
        <v>13</v>
      </c>
      <c r="BM76" s="24"/>
      <c r="BN76" s="24"/>
      <c r="BO76" s="24"/>
      <c r="BP76" s="24"/>
      <c r="BQ76" s="24"/>
      <c r="BR76" s="24"/>
      <c r="BS76" s="24"/>
      <c r="BT76" s="51" t="s">
        <v>59</v>
      </c>
      <c r="BU76" s="61" t="str">
        <f>IF(BR77="","OK",_xlfn.IFS(BR75=BS75="休","OK",BU74&gt;=2,"OK",BU74&gt;=2-BV70,"OK",BU74&lt;2,"NG"))</f>
        <v>OK</v>
      </c>
      <c r="BV76" s="62"/>
      <c r="BY76" s="16" t="s">
        <v>13</v>
      </c>
      <c r="BZ76" s="24"/>
      <c r="CA76" s="24"/>
      <c r="CB76" s="24"/>
      <c r="CC76" s="24"/>
      <c r="CD76" s="24"/>
      <c r="CE76" s="24"/>
      <c r="CF76" s="24"/>
      <c r="CG76" s="51" t="s">
        <v>59</v>
      </c>
      <c r="CH76" s="61" t="str">
        <f>IF(CE77="","OK",_xlfn.IFS(CE75=CF75="休","OK",CH74&gt;=2,"OK",CH74&gt;=2-CI70,"OK",CH74&lt;2,"NG"))</f>
        <v>OK</v>
      </c>
      <c r="CI76" s="62"/>
      <c r="CJ76" s="66"/>
      <c r="CK76" s="16" t="s">
        <v>13</v>
      </c>
      <c r="CL76" s="24"/>
      <c r="CM76" s="24"/>
      <c r="CN76" s="24"/>
      <c r="CO76" s="24"/>
      <c r="CP76" s="24"/>
      <c r="CQ76" s="24"/>
      <c r="CR76" s="24"/>
      <c r="CS76" s="51" t="s">
        <v>59</v>
      </c>
      <c r="CT76" s="61" t="str">
        <f>IF(CQ77="","OK",_xlfn.IFS(CQ75=CR75="休","OK",CT74&gt;=2,"OK",CT74&gt;=2-CU70,"OK",CT74&lt;2,"NG"))</f>
        <v>OK</v>
      </c>
      <c r="CU76" s="62"/>
    </row>
    <row r="77" spans="2:99" hidden="1" outlineLevel="1">
      <c r="C77" s="25" t="str">
        <f t="shared" ref="C77:I77" si="143">IF(C69="","",IF(C74="","通常",IF(C74="　","通常",C74)))</f>
        <v>通常</v>
      </c>
      <c r="D77" s="25" t="str">
        <f t="shared" si="143"/>
        <v>通常</v>
      </c>
      <c r="E77" s="25" t="str">
        <f t="shared" si="143"/>
        <v>通常</v>
      </c>
      <c r="F77" s="25" t="str">
        <f t="shared" si="143"/>
        <v>通常</v>
      </c>
      <c r="G77" s="25" t="str">
        <f t="shared" si="143"/>
        <v>通常</v>
      </c>
      <c r="H77" s="25" t="str">
        <f t="shared" si="143"/>
        <v>通常</v>
      </c>
      <c r="I77" s="25" t="str">
        <f t="shared" si="143"/>
        <v>通常</v>
      </c>
      <c r="J77" s="52"/>
      <c r="K77" s="62"/>
      <c r="L77" s="62"/>
      <c r="M77" s="66"/>
      <c r="O77" s="25" t="str">
        <f t="shared" ref="O77:U77" si="144">IF(O69="","",IF(O74="","通常",IF(O74="　","通常",O74)))</f>
        <v>通常</v>
      </c>
      <c r="P77" s="25" t="str">
        <f t="shared" si="144"/>
        <v>通常</v>
      </c>
      <c r="Q77" s="25" t="str">
        <f t="shared" si="144"/>
        <v>通常</v>
      </c>
      <c r="R77" s="25" t="str">
        <f t="shared" si="144"/>
        <v>通常</v>
      </c>
      <c r="S77" s="25" t="str">
        <f t="shared" si="144"/>
        <v>通常</v>
      </c>
      <c r="T77" s="25" t="str">
        <f t="shared" si="144"/>
        <v>通常</v>
      </c>
      <c r="U77" s="25" t="str">
        <f t="shared" si="144"/>
        <v>通常</v>
      </c>
      <c r="V77" s="52"/>
      <c r="W77" s="62"/>
      <c r="X77" s="62"/>
      <c r="AB77" s="25" t="str">
        <f t="shared" ref="AB77:AH77" si="145">IF(AB69="","",IF(AB74="","通常",IF(AB74="　","通常",AB74)))</f>
        <v>通常</v>
      </c>
      <c r="AC77" s="25" t="str">
        <f t="shared" si="145"/>
        <v>通常</v>
      </c>
      <c r="AD77" s="25" t="str">
        <f t="shared" si="145"/>
        <v>通常</v>
      </c>
      <c r="AE77" s="25" t="str">
        <f t="shared" si="145"/>
        <v>通常</v>
      </c>
      <c r="AF77" s="25" t="str">
        <f t="shared" si="145"/>
        <v>通常</v>
      </c>
      <c r="AG77" s="25" t="str">
        <f t="shared" si="145"/>
        <v>通常</v>
      </c>
      <c r="AH77" s="25" t="str">
        <f t="shared" si="145"/>
        <v>通常</v>
      </c>
      <c r="AI77" s="52"/>
      <c r="AJ77" s="62"/>
      <c r="AK77" s="62"/>
      <c r="AL77" s="66"/>
      <c r="AN77" s="25" t="str">
        <f t="shared" ref="AN77:AT77" si="146">IF(AN69="","",IF(AN74="","通常",IF(AN74="　","通常",AN74)))</f>
        <v/>
      </c>
      <c r="AO77" s="25" t="str">
        <f t="shared" si="146"/>
        <v/>
      </c>
      <c r="AP77" s="25" t="str">
        <f t="shared" si="146"/>
        <v/>
      </c>
      <c r="AQ77" s="25" t="str">
        <f t="shared" si="146"/>
        <v/>
      </c>
      <c r="AR77" s="25" t="str">
        <f t="shared" si="146"/>
        <v/>
      </c>
      <c r="AS77" s="25" t="str">
        <f t="shared" si="146"/>
        <v/>
      </c>
      <c r="AT77" s="25" t="str">
        <f t="shared" si="146"/>
        <v/>
      </c>
      <c r="AU77" s="52"/>
      <c r="AV77" s="62"/>
      <c r="AW77" s="62"/>
      <c r="BA77" s="25" t="str">
        <f t="shared" ref="BA77:BG77" si="147">IF(BA69="","",IF(BA74="","通常",IF(BA74="　","通常",BA74)))</f>
        <v/>
      </c>
      <c r="BB77" s="25" t="str">
        <f t="shared" si="147"/>
        <v/>
      </c>
      <c r="BC77" s="25" t="str">
        <f t="shared" si="147"/>
        <v/>
      </c>
      <c r="BD77" s="25" t="str">
        <f t="shared" si="147"/>
        <v/>
      </c>
      <c r="BE77" s="25" t="str">
        <f t="shared" si="147"/>
        <v/>
      </c>
      <c r="BF77" s="25" t="str">
        <f t="shared" si="147"/>
        <v/>
      </c>
      <c r="BG77" s="25" t="str">
        <f t="shared" si="147"/>
        <v/>
      </c>
      <c r="BH77" s="52"/>
      <c r="BI77" s="62"/>
      <c r="BJ77" s="62"/>
      <c r="BK77" s="66"/>
      <c r="BM77" s="25" t="str">
        <f t="shared" ref="BM77:BS77" si="148">IF(BM69="","",IF(BM74="","通常",IF(BM74="　","通常",BM74)))</f>
        <v/>
      </c>
      <c r="BN77" s="25" t="str">
        <f t="shared" si="148"/>
        <v/>
      </c>
      <c r="BO77" s="25" t="str">
        <f t="shared" si="148"/>
        <v/>
      </c>
      <c r="BP77" s="25" t="str">
        <f t="shared" si="148"/>
        <v/>
      </c>
      <c r="BQ77" s="25" t="str">
        <f t="shared" si="148"/>
        <v/>
      </c>
      <c r="BR77" s="25" t="str">
        <f t="shared" si="148"/>
        <v/>
      </c>
      <c r="BS77" s="25" t="str">
        <f t="shared" si="148"/>
        <v/>
      </c>
      <c r="BT77" s="52"/>
      <c r="BU77" s="62"/>
      <c r="BV77" s="62"/>
      <c r="BZ77" s="25" t="str">
        <f t="shared" ref="BZ77:CF77" si="149">IF(BZ69="","",IF(BZ74="","通常",IF(BZ74="　","通常",BZ74)))</f>
        <v/>
      </c>
      <c r="CA77" s="25" t="str">
        <f t="shared" si="149"/>
        <v/>
      </c>
      <c r="CB77" s="25" t="str">
        <f t="shared" si="149"/>
        <v/>
      </c>
      <c r="CC77" s="25" t="str">
        <f t="shared" si="149"/>
        <v/>
      </c>
      <c r="CD77" s="25" t="str">
        <f t="shared" si="149"/>
        <v/>
      </c>
      <c r="CE77" s="25" t="str">
        <f t="shared" si="149"/>
        <v/>
      </c>
      <c r="CF77" s="25" t="str">
        <f t="shared" si="149"/>
        <v/>
      </c>
      <c r="CG77" s="52"/>
      <c r="CH77" s="62"/>
      <c r="CI77" s="62"/>
      <c r="CJ77" s="66"/>
      <c r="CL77" s="25" t="str">
        <f t="shared" ref="CL77:CR77" si="150">IF(CL69="","",IF(CL74="","通常",IF(CL74="　","通常",CL74)))</f>
        <v/>
      </c>
      <c r="CM77" s="25" t="str">
        <f t="shared" si="150"/>
        <v/>
      </c>
      <c r="CN77" s="25" t="str">
        <f t="shared" si="150"/>
        <v/>
      </c>
      <c r="CO77" s="25" t="str">
        <f t="shared" si="150"/>
        <v/>
      </c>
      <c r="CP77" s="25" t="str">
        <f t="shared" si="150"/>
        <v/>
      </c>
      <c r="CQ77" s="25" t="str">
        <f t="shared" si="150"/>
        <v/>
      </c>
      <c r="CR77" s="25" t="str">
        <f t="shared" si="150"/>
        <v/>
      </c>
      <c r="CS77" s="52"/>
      <c r="CT77" s="62"/>
      <c r="CU77" s="62"/>
    </row>
    <row r="78" spans="2:99" hidden="1" outlineLevel="1">
      <c r="C78" s="25" t="str">
        <f t="shared" ref="C78:I78" si="151">IF(C69="","",IF(C74="","通常実績",IF(C74="　","通常実績",C74)))</f>
        <v>通常実績</v>
      </c>
      <c r="D78" s="25" t="str">
        <f t="shared" si="151"/>
        <v>通常実績</v>
      </c>
      <c r="E78" s="25" t="str">
        <f t="shared" si="151"/>
        <v>通常実績</v>
      </c>
      <c r="F78" s="25" t="str">
        <f t="shared" si="151"/>
        <v>通常実績</v>
      </c>
      <c r="G78" s="25" t="str">
        <f t="shared" si="151"/>
        <v>通常実績</v>
      </c>
      <c r="H78" s="25" t="str">
        <f t="shared" si="151"/>
        <v>通常実績</v>
      </c>
      <c r="I78" s="25" t="str">
        <f t="shared" si="151"/>
        <v>通常実績</v>
      </c>
      <c r="J78" s="52"/>
      <c r="K78" s="62"/>
      <c r="L78" s="62"/>
      <c r="M78" s="66"/>
      <c r="O78" s="25" t="str">
        <f t="shared" ref="O78:U78" si="152">IF(O69="","",IF(O74="","通常実績",IF(O74="　","通常実績",O74)))</f>
        <v>通常実績</v>
      </c>
      <c r="P78" s="25" t="str">
        <f t="shared" si="152"/>
        <v>通常実績</v>
      </c>
      <c r="Q78" s="25" t="str">
        <f t="shared" si="152"/>
        <v>通常実績</v>
      </c>
      <c r="R78" s="25" t="str">
        <f t="shared" si="152"/>
        <v>通常実績</v>
      </c>
      <c r="S78" s="25" t="str">
        <f t="shared" si="152"/>
        <v>通常実績</v>
      </c>
      <c r="T78" s="25" t="str">
        <f t="shared" si="152"/>
        <v>通常実績</v>
      </c>
      <c r="U78" s="25" t="str">
        <f t="shared" si="152"/>
        <v>通常実績</v>
      </c>
      <c r="V78" s="52"/>
      <c r="W78" s="62"/>
      <c r="X78" s="62"/>
      <c r="AB78" s="25" t="str">
        <f t="shared" ref="AB78:AH78" si="153">IF(AB69="","",IF(AB74="","通常実績",IF(AB74="　","通常実績",AB74)))</f>
        <v>通常実績</v>
      </c>
      <c r="AC78" s="25" t="str">
        <f t="shared" si="153"/>
        <v>通常実績</v>
      </c>
      <c r="AD78" s="25" t="str">
        <f t="shared" si="153"/>
        <v>通常実績</v>
      </c>
      <c r="AE78" s="25" t="str">
        <f t="shared" si="153"/>
        <v>通常実績</v>
      </c>
      <c r="AF78" s="25" t="str">
        <f t="shared" si="153"/>
        <v>通常実績</v>
      </c>
      <c r="AG78" s="25" t="str">
        <f t="shared" si="153"/>
        <v>通常実績</v>
      </c>
      <c r="AH78" s="25" t="str">
        <f t="shared" si="153"/>
        <v>通常実績</v>
      </c>
      <c r="AI78" s="52"/>
      <c r="AJ78" s="62"/>
      <c r="AK78" s="62"/>
      <c r="AL78" s="66"/>
      <c r="AN78" s="25" t="str">
        <f t="shared" ref="AN78:AT78" si="154">IF(AN69="","",IF(AN74="","通常実績",IF(AN74="　","通常実績",AN74)))</f>
        <v/>
      </c>
      <c r="AO78" s="25" t="str">
        <f t="shared" si="154"/>
        <v/>
      </c>
      <c r="AP78" s="25" t="str">
        <f t="shared" si="154"/>
        <v/>
      </c>
      <c r="AQ78" s="25" t="str">
        <f t="shared" si="154"/>
        <v/>
      </c>
      <c r="AR78" s="25" t="str">
        <f t="shared" si="154"/>
        <v/>
      </c>
      <c r="AS78" s="25" t="str">
        <f t="shared" si="154"/>
        <v/>
      </c>
      <c r="AT78" s="25" t="str">
        <f t="shared" si="154"/>
        <v/>
      </c>
      <c r="AU78" s="52"/>
      <c r="AV78" s="62"/>
      <c r="AW78" s="62"/>
      <c r="BA78" s="25" t="str">
        <f t="shared" ref="BA78:BG78" si="155">IF(BA69="","",IF(BA74="","通常実績",IF(BA74="　","通常実績",BA74)))</f>
        <v/>
      </c>
      <c r="BB78" s="25" t="str">
        <f t="shared" si="155"/>
        <v/>
      </c>
      <c r="BC78" s="25" t="str">
        <f t="shared" si="155"/>
        <v/>
      </c>
      <c r="BD78" s="25" t="str">
        <f t="shared" si="155"/>
        <v/>
      </c>
      <c r="BE78" s="25" t="str">
        <f t="shared" si="155"/>
        <v/>
      </c>
      <c r="BF78" s="25" t="str">
        <f t="shared" si="155"/>
        <v/>
      </c>
      <c r="BG78" s="25" t="str">
        <f t="shared" si="155"/>
        <v/>
      </c>
      <c r="BH78" s="52"/>
      <c r="BI78" s="62"/>
      <c r="BJ78" s="62"/>
      <c r="BK78" s="66"/>
      <c r="BM78" s="25" t="str">
        <f t="shared" ref="BM78:BS78" si="156">IF(BM69="","",IF(BM74="","通常実績",IF(BM74="　","通常実績",BM74)))</f>
        <v/>
      </c>
      <c r="BN78" s="25" t="str">
        <f t="shared" si="156"/>
        <v/>
      </c>
      <c r="BO78" s="25" t="str">
        <f t="shared" si="156"/>
        <v/>
      </c>
      <c r="BP78" s="25" t="str">
        <f t="shared" si="156"/>
        <v/>
      </c>
      <c r="BQ78" s="25" t="str">
        <f t="shared" si="156"/>
        <v/>
      </c>
      <c r="BR78" s="25" t="str">
        <f t="shared" si="156"/>
        <v/>
      </c>
      <c r="BS78" s="25" t="str">
        <f t="shared" si="156"/>
        <v/>
      </c>
      <c r="BT78" s="52"/>
      <c r="BU78" s="62"/>
      <c r="BV78" s="62"/>
      <c r="BZ78" s="25" t="str">
        <f t="shared" ref="BZ78:CF78" si="157">IF(BZ69="","",IF(BZ74="","通常実績",IF(BZ74="　","通常実績",BZ74)))</f>
        <v/>
      </c>
      <c r="CA78" s="25" t="str">
        <f t="shared" si="157"/>
        <v/>
      </c>
      <c r="CB78" s="25" t="str">
        <f t="shared" si="157"/>
        <v/>
      </c>
      <c r="CC78" s="25" t="str">
        <f t="shared" si="157"/>
        <v/>
      </c>
      <c r="CD78" s="25" t="str">
        <f t="shared" si="157"/>
        <v/>
      </c>
      <c r="CE78" s="25" t="str">
        <f t="shared" si="157"/>
        <v/>
      </c>
      <c r="CF78" s="25" t="str">
        <f t="shared" si="157"/>
        <v/>
      </c>
      <c r="CG78" s="52"/>
      <c r="CH78" s="62"/>
      <c r="CI78" s="62"/>
      <c r="CJ78" s="66"/>
      <c r="CL78" s="25" t="str">
        <f t="shared" ref="CL78:CR78" si="158">IF(CL69="","",IF(CL74="","通常実績",IF(CL74="　","通常実績",CL74)))</f>
        <v/>
      </c>
      <c r="CM78" s="25" t="str">
        <f t="shared" si="158"/>
        <v/>
      </c>
      <c r="CN78" s="25" t="str">
        <f t="shared" si="158"/>
        <v/>
      </c>
      <c r="CO78" s="25" t="str">
        <f t="shared" si="158"/>
        <v/>
      </c>
      <c r="CP78" s="25" t="str">
        <f t="shared" si="158"/>
        <v/>
      </c>
      <c r="CQ78" s="25" t="str">
        <f t="shared" si="158"/>
        <v/>
      </c>
      <c r="CR78" s="25" t="str">
        <f t="shared" si="158"/>
        <v/>
      </c>
      <c r="CS78" s="52"/>
      <c r="CT78" s="62"/>
      <c r="CU78" s="62"/>
    </row>
    <row r="79" spans="2:99" collapsed="1">
      <c r="C79" s="26"/>
      <c r="D79" s="26"/>
      <c r="E79" s="26"/>
      <c r="F79" s="26"/>
      <c r="G79" s="26"/>
      <c r="H79" s="26"/>
      <c r="I79" s="26"/>
      <c r="J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</row>
    <row r="80" spans="2:99" s="3" customFormat="1" ht="13.5" hidden="1" customHeight="1" outlineLevel="1">
      <c r="B80" s="8"/>
      <c r="C80" s="3">
        <f>YEAR(I67+1)</f>
        <v>2026</v>
      </c>
      <c r="D80" s="3">
        <f>MONTH(I67+1)</f>
        <v>8</v>
      </c>
      <c r="E80" s="37">
        <f>DAY(I69)+1</f>
        <v>31</v>
      </c>
      <c r="F80" s="38">
        <f>DATE(C80,D80,E80)</f>
        <v>46265</v>
      </c>
      <c r="G80" s="8"/>
      <c r="H80" s="8"/>
      <c r="J80" s="8"/>
      <c r="K80" s="8"/>
      <c r="L80" s="8"/>
      <c r="M80" s="8"/>
      <c r="N80" s="8"/>
      <c r="O80" s="3">
        <f>YEAR(U67+1)</f>
        <v>2026</v>
      </c>
      <c r="P80" s="3">
        <f>MONTH(U67+1)</f>
        <v>10</v>
      </c>
      <c r="Q80" s="37">
        <f>DAY(U69)+1</f>
        <v>26</v>
      </c>
      <c r="R80" s="38">
        <f>DATE(O80,P80,Q80)</f>
        <v>46321</v>
      </c>
      <c r="S80" s="8"/>
      <c r="T80" s="8"/>
      <c r="V80" s="8"/>
      <c r="W80" s="8"/>
      <c r="X80" s="8"/>
      <c r="AA80" s="8"/>
      <c r="AB80" s="3">
        <f>YEAR(AH67+1)</f>
        <v>2026</v>
      </c>
      <c r="AC80" s="3">
        <f>MONTH(AH67+1)</f>
        <v>12</v>
      </c>
      <c r="AD80" s="37">
        <f>DAY(AH69)+1</f>
        <v>21</v>
      </c>
      <c r="AE80" s="38">
        <f>DATE(AB80,AC80,AD80)</f>
        <v>46377</v>
      </c>
      <c r="AF80" s="8"/>
      <c r="AG80" s="8"/>
      <c r="AI80" s="8"/>
      <c r="AJ80" s="8"/>
      <c r="AK80" s="8"/>
      <c r="AL80" s="8"/>
      <c r="AM80" s="8"/>
      <c r="AN80" s="3">
        <f>YEAR(AT67+1)</f>
        <v>2027</v>
      </c>
      <c r="AO80" s="3">
        <f>MONTH(AT67+1)</f>
        <v>2</v>
      </c>
      <c r="AP80" s="37" t="e">
        <f>DAY(AT69)+1</f>
        <v>#VALUE!</v>
      </c>
      <c r="AQ80" s="38" t="e">
        <f>DATE(AN80,AO80,AP80)</f>
        <v>#VALUE!</v>
      </c>
      <c r="AR80" s="8"/>
      <c r="AS80" s="8"/>
      <c r="AU80" s="8"/>
      <c r="AV80" s="8"/>
      <c r="AW80" s="8"/>
      <c r="AZ80" s="8"/>
      <c r="BA80" s="3">
        <f>YEAR(BG67+1)</f>
        <v>2027</v>
      </c>
      <c r="BB80" s="3">
        <f>MONTH(BG67+1)</f>
        <v>4</v>
      </c>
      <c r="BC80" s="37" t="e">
        <f>DAY(BG69)+1</f>
        <v>#VALUE!</v>
      </c>
      <c r="BD80" s="38" t="e">
        <f>DATE(BA80,BB80,BC80)</f>
        <v>#VALUE!</v>
      </c>
      <c r="BE80" s="8"/>
      <c r="BF80" s="8"/>
      <c r="BH80" s="8"/>
      <c r="BI80" s="8"/>
      <c r="BJ80" s="8"/>
      <c r="BK80" s="8"/>
      <c r="BL80" s="8"/>
      <c r="BM80" s="3">
        <f>YEAR(BS67+1)</f>
        <v>2027</v>
      </c>
      <c r="BN80" s="3">
        <f>MONTH(BS67+1)</f>
        <v>6</v>
      </c>
      <c r="BO80" s="37" t="e">
        <f>DAY(BS69)+1</f>
        <v>#VALUE!</v>
      </c>
      <c r="BP80" s="38" t="e">
        <f>DATE(BM80,BN80,BO80)</f>
        <v>#VALUE!</v>
      </c>
      <c r="BQ80" s="8"/>
      <c r="BR80" s="8"/>
      <c r="BT80" s="8"/>
      <c r="BU80" s="8"/>
      <c r="BV80" s="8"/>
      <c r="BY80" s="8"/>
      <c r="BZ80" s="3">
        <f>YEAR(CF67+1)</f>
        <v>2027</v>
      </c>
      <c r="CA80" s="3">
        <f>MONTH(CF67+1)</f>
        <v>8</v>
      </c>
      <c r="CB80" s="37" t="e">
        <f>DAY(CF69)+1</f>
        <v>#VALUE!</v>
      </c>
      <c r="CC80" s="38" t="e">
        <f>DATE(BZ80,CA80,CB80)</f>
        <v>#VALUE!</v>
      </c>
      <c r="CD80" s="8"/>
      <c r="CE80" s="8"/>
      <c r="CG80" s="8"/>
      <c r="CH80" s="8"/>
      <c r="CI80" s="8"/>
      <c r="CJ80" s="8"/>
      <c r="CK80" s="8"/>
      <c r="CL80" s="3">
        <f>YEAR(CR67+1)</f>
        <v>2027</v>
      </c>
      <c r="CM80" s="3">
        <f>MONTH(CR67+1)</f>
        <v>9</v>
      </c>
      <c r="CN80" s="37" t="e">
        <f>DAY(CR69)+1</f>
        <v>#VALUE!</v>
      </c>
      <c r="CO80" s="38" t="e">
        <f>DATE(CL80,CM80,CN80)</f>
        <v>#VALUE!</v>
      </c>
      <c r="CP80" s="8"/>
      <c r="CQ80" s="8"/>
      <c r="CS80" s="8"/>
      <c r="CT80" s="8"/>
      <c r="CU80" s="8"/>
    </row>
    <row r="81" spans="2:99" s="4" customFormat="1" ht="13.5" hidden="1" customHeight="1" outlineLevel="1">
      <c r="B81" s="9"/>
      <c r="C81" s="4">
        <f>I67+1</f>
        <v>46265</v>
      </c>
      <c r="D81" s="4">
        <f t="shared" ref="D81:I81" si="159">C81+1</f>
        <v>46266</v>
      </c>
      <c r="E81" s="4">
        <f t="shared" si="159"/>
        <v>46267</v>
      </c>
      <c r="F81" s="4">
        <f t="shared" si="159"/>
        <v>46268</v>
      </c>
      <c r="G81" s="4">
        <f t="shared" si="159"/>
        <v>46269</v>
      </c>
      <c r="H81" s="4">
        <f t="shared" si="159"/>
        <v>46270</v>
      </c>
      <c r="I81" s="4">
        <f t="shared" si="159"/>
        <v>46271</v>
      </c>
      <c r="J81" s="9"/>
      <c r="K81" s="9"/>
      <c r="L81" s="9"/>
      <c r="M81" s="9"/>
      <c r="N81" s="9"/>
      <c r="O81" s="4">
        <f>U67+1</f>
        <v>46321</v>
      </c>
      <c r="P81" s="4">
        <f t="shared" ref="P81:U81" si="160">O81+1</f>
        <v>46322</v>
      </c>
      <c r="Q81" s="4">
        <f t="shared" si="160"/>
        <v>46323</v>
      </c>
      <c r="R81" s="4">
        <f t="shared" si="160"/>
        <v>46324</v>
      </c>
      <c r="S81" s="4">
        <f t="shared" si="160"/>
        <v>46325</v>
      </c>
      <c r="T81" s="4">
        <f t="shared" si="160"/>
        <v>46326</v>
      </c>
      <c r="U81" s="4">
        <f t="shared" si="160"/>
        <v>46327</v>
      </c>
      <c r="V81" s="9"/>
      <c r="W81" s="9"/>
      <c r="X81" s="9"/>
      <c r="AA81" s="9"/>
      <c r="AB81" s="4">
        <f>AH67+1</f>
        <v>46377</v>
      </c>
      <c r="AC81" s="4">
        <f t="shared" ref="AC81:AH81" si="161">AB81+1</f>
        <v>46378</v>
      </c>
      <c r="AD81" s="4">
        <f t="shared" si="161"/>
        <v>46379</v>
      </c>
      <c r="AE81" s="4">
        <f t="shared" si="161"/>
        <v>46380</v>
      </c>
      <c r="AF81" s="4">
        <f t="shared" si="161"/>
        <v>46381</v>
      </c>
      <c r="AG81" s="4">
        <f t="shared" si="161"/>
        <v>46382</v>
      </c>
      <c r="AH81" s="4">
        <f t="shared" si="161"/>
        <v>46383</v>
      </c>
      <c r="AI81" s="9"/>
      <c r="AJ81" s="9"/>
      <c r="AK81" s="9"/>
      <c r="AL81" s="9"/>
      <c r="AM81" s="9"/>
      <c r="AN81" s="4">
        <f>AT67+1</f>
        <v>46433</v>
      </c>
      <c r="AO81" s="4">
        <f t="shared" ref="AO81:AT81" si="162">AN81+1</f>
        <v>46434</v>
      </c>
      <c r="AP81" s="4">
        <f t="shared" si="162"/>
        <v>46435</v>
      </c>
      <c r="AQ81" s="4">
        <f t="shared" si="162"/>
        <v>46436</v>
      </c>
      <c r="AR81" s="4">
        <f t="shared" si="162"/>
        <v>46437</v>
      </c>
      <c r="AS81" s="4">
        <f t="shared" si="162"/>
        <v>46438</v>
      </c>
      <c r="AT81" s="4">
        <f t="shared" si="162"/>
        <v>46439</v>
      </c>
      <c r="AU81" s="9"/>
      <c r="AV81" s="9"/>
      <c r="AW81" s="9"/>
      <c r="AZ81" s="9"/>
      <c r="BA81" s="4">
        <f>BG67+1</f>
        <v>46489</v>
      </c>
      <c r="BB81" s="4">
        <f t="shared" ref="BB81:BG81" si="163">BA81+1</f>
        <v>46490</v>
      </c>
      <c r="BC81" s="4">
        <f t="shared" si="163"/>
        <v>46491</v>
      </c>
      <c r="BD81" s="4">
        <f t="shared" si="163"/>
        <v>46492</v>
      </c>
      <c r="BE81" s="4">
        <f t="shared" si="163"/>
        <v>46493</v>
      </c>
      <c r="BF81" s="4">
        <f t="shared" si="163"/>
        <v>46494</v>
      </c>
      <c r="BG81" s="4">
        <f t="shared" si="163"/>
        <v>46495</v>
      </c>
      <c r="BH81" s="9"/>
      <c r="BI81" s="9"/>
      <c r="BJ81" s="9"/>
      <c r="BK81" s="9"/>
      <c r="BL81" s="9"/>
      <c r="BM81" s="4">
        <f>BS67+1</f>
        <v>46545</v>
      </c>
      <c r="BN81" s="4">
        <f t="shared" ref="BN81:BS81" si="164">BM81+1</f>
        <v>46546</v>
      </c>
      <c r="BO81" s="4">
        <f t="shared" si="164"/>
        <v>46547</v>
      </c>
      <c r="BP81" s="4">
        <f t="shared" si="164"/>
        <v>46548</v>
      </c>
      <c r="BQ81" s="4">
        <f t="shared" si="164"/>
        <v>46549</v>
      </c>
      <c r="BR81" s="4">
        <f t="shared" si="164"/>
        <v>46550</v>
      </c>
      <c r="BS81" s="4">
        <f t="shared" si="164"/>
        <v>46551</v>
      </c>
      <c r="BT81" s="9"/>
      <c r="BU81" s="9"/>
      <c r="BV81" s="9"/>
      <c r="BY81" s="9"/>
      <c r="BZ81" s="4">
        <f>CF67+1</f>
        <v>46601</v>
      </c>
      <c r="CA81" s="4">
        <f t="shared" ref="CA81:CF81" si="165">BZ81+1</f>
        <v>46602</v>
      </c>
      <c r="CB81" s="4">
        <f t="shared" si="165"/>
        <v>46603</v>
      </c>
      <c r="CC81" s="4">
        <f t="shared" si="165"/>
        <v>46604</v>
      </c>
      <c r="CD81" s="4">
        <f t="shared" si="165"/>
        <v>46605</v>
      </c>
      <c r="CE81" s="4">
        <f t="shared" si="165"/>
        <v>46606</v>
      </c>
      <c r="CF81" s="4">
        <f t="shared" si="165"/>
        <v>46607</v>
      </c>
      <c r="CG81" s="9"/>
      <c r="CH81" s="9"/>
      <c r="CI81" s="9"/>
      <c r="CJ81" s="9"/>
      <c r="CK81" s="9"/>
      <c r="CL81" s="4">
        <f>CR67+1</f>
        <v>46657</v>
      </c>
      <c r="CM81" s="4">
        <f t="shared" ref="CM81:CR81" si="166">CL81+1</f>
        <v>46658</v>
      </c>
      <c r="CN81" s="4">
        <f t="shared" si="166"/>
        <v>46659</v>
      </c>
      <c r="CO81" s="4">
        <f t="shared" si="166"/>
        <v>46660</v>
      </c>
      <c r="CP81" s="4">
        <f t="shared" si="166"/>
        <v>46661</v>
      </c>
      <c r="CQ81" s="4">
        <f t="shared" si="166"/>
        <v>46662</v>
      </c>
      <c r="CR81" s="4">
        <f t="shared" si="166"/>
        <v>46663</v>
      </c>
      <c r="CS81" s="9"/>
      <c r="CT81" s="9"/>
      <c r="CU81" s="9"/>
    </row>
    <row r="82" spans="2:99" ht="13.5" customHeight="1" collapsed="1">
      <c r="B82" s="10" t="s">
        <v>28</v>
      </c>
      <c r="C82" s="17">
        <f>DATE($C80,$D80,1)</f>
        <v>46235</v>
      </c>
      <c r="D82" s="31"/>
      <c r="E82" s="31"/>
      <c r="F82" s="31"/>
      <c r="G82" s="31"/>
      <c r="H82" s="31"/>
      <c r="I82" s="31"/>
      <c r="J82" s="31"/>
      <c r="K82" s="55"/>
      <c r="L82" s="63"/>
      <c r="M82" s="1"/>
      <c r="N82" s="10" t="s">
        <v>28</v>
      </c>
      <c r="O82" s="17">
        <f>DATE($O80,$P80,1)</f>
        <v>46296</v>
      </c>
      <c r="P82" s="31"/>
      <c r="Q82" s="31"/>
      <c r="R82" s="31"/>
      <c r="S82" s="31"/>
      <c r="T82" s="31"/>
      <c r="U82" s="31"/>
      <c r="V82" s="31"/>
      <c r="W82" s="55"/>
      <c r="X82" s="63"/>
      <c r="AA82" s="10" t="s">
        <v>28</v>
      </c>
      <c r="AB82" s="17">
        <f>DATE($AB80,$AC80,1)</f>
        <v>46357</v>
      </c>
      <c r="AC82" s="31"/>
      <c r="AD82" s="31"/>
      <c r="AE82" s="31"/>
      <c r="AF82" s="31"/>
      <c r="AG82" s="31"/>
      <c r="AH82" s="31"/>
      <c r="AI82" s="31"/>
      <c r="AJ82" s="55"/>
      <c r="AK82" s="63"/>
      <c r="AL82" s="1"/>
      <c r="AM82" s="10" t="s">
        <v>28</v>
      </c>
      <c r="AN82" s="17">
        <f>DATE($AN80,$AO80,1)</f>
        <v>46419</v>
      </c>
      <c r="AO82" s="31"/>
      <c r="AP82" s="31"/>
      <c r="AQ82" s="31"/>
      <c r="AR82" s="31"/>
      <c r="AS82" s="31"/>
      <c r="AT82" s="31"/>
      <c r="AU82" s="31"/>
      <c r="AV82" s="55"/>
      <c r="AW82" s="63"/>
      <c r="AZ82" s="10" t="s">
        <v>28</v>
      </c>
      <c r="BA82" s="17">
        <f>DATE(BA80,BB80,1)</f>
        <v>46478</v>
      </c>
      <c r="BB82" s="31"/>
      <c r="BC82" s="31"/>
      <c r="BD82" s="31"/>
      <c r="BE82" s="31"/>
      <c r="BF82" s="31"/>
      <c r="BG82" s="31"/>
      <c r="BH82" s="31"/>
      <c r="BI82" s="55"/>
      <c r="BJ82" s="63"/>
      <c r="BK82" s="1"/>
      <c r="BL82" s="10" t="s">
        <v>28</v>
      </c>
      <c r="BM82" s="17">
        <f>DATE(BM80,BN80,1)</f>
        <v>46539</v>
      </c>
      <c r="BN82" s="31"/>
      <c r="BO82" s="31"/>
      <c r="BP82" s="31"/>
      <c r="BQ82" s="31"/>
      <c r="BR82" s="31"/>
      <c r="BS82" s="31"/>
      <c r="BT82" s="31"/>
      <c r="BU82" s="55"/>
      <c r="BV82" s="63"/>
      <c r="BY82" s="10" t="s">
        <v>28</v>
      </c>
      <c r="BZ82" s="17">
        <f>DATE(BZ80,CA80,1)</f>
        <v>46600</v>
      </c>
      <c r="CA82" s="31"/>
      <c r="CB82" s="31"/>
      <c r="CC82" s="31"/>
      <c r="CD82" s="31"/>
      <c r="CE82" s="31"/>
      <c r="CF82" s="31"/>
      <c r="CG82" s="31"/>
      <c r="CH82" s="55"/>
      <c r="CI82" s="63"/>
      <c r="CJ82" s="1"/>
      <c r="CK82" s="10" t="s">
        <v>28</v>
      </c>
      <c r="CL82" s="17">
        <f>DATE(CL80,CM80,1)</f>
        <v>46631</v>
      </c>
      <c r="CM82" s="31"/>
      <c r="CN82" s="31"/>
      <c r="CO82" s="31"/>
      <c r="CP82" s="31"/>
      <c r="CQ82" s="31"/>
      <c r="CR82" s="31"/>
      <c r="CS82" s="31"/>
      <c r="CT82" s="55"/>
      <c r="CU82" s="63"/>
    </row>
    <row r="83" spans="2:99">
      <c r="B83" s="11" t="s">
        <v>30</v>
      </c>
      <c r="C83" s="27">
        <f>IF(I67&lt;$G$8,I69+1,"")</f>
        <v>46265</v>
      </c>
      <c r="D83" s="36">
        <f t="shared" ref="D83:I83" si="167">IF(C81&lt;$G$8,C83+1,"")</f>
        <v>46266</v>
      </c>
      <c r="E83" s="36">
        <f t="shared" si="167"/>
        <v>46267</v>
      </c>
      <c r="F83" s="36">
        <f t="shared" si="167"/>
        <v>46268</v>
      </c>
      <c r="G83" s="36">
        <f t="shared" si="167"/>
        <v>46269</v>
      </c>
      <c r="H83" s="36">
        <f t="shared" si="167"/>
        <v>46270</v>
      </c>
      <c r="I83" s="36">
        <f t="shared" si="167"/>
        <v>46271</v>
      </c>
      <c r="J83" s="48" t="s">
        <v>57</v>
      </c>
      <c r="K83" s="56">
        <f>+COUNTIFS(C84:I84,"土",C88:I88,"")+COUNTIFS(C84:I84,"日",C88:I88,"")+COUNTIFS(祝日,C81)+COUNTIFS(祝日,D81)+COUNTIFS(祝日,E81)+COUNTIFS(祝日,F81)+COUNTIFS(祝日,G81)</f>
        <v>2</v>
      </c>
      <c r="M83" s="1"/>
      <c r="N83" s="11" t="s">
        <v>30</v>
      </c>
      <c r="O83" s="27">
        <f>IF(U67&lt;$G$8,U69+1,"")</f>
        <v>46321</v>
      </c>
      <c r="P83" s="36">
        <f t="shared" ref="P83:U83" si="168">IF(O81&lt;$G$8,O83+1,"")</f>
        <v>46322</v>
      </c>
      <c r="Q83" s="36">
        <f t="shared" si="168"/>
        <v>46323</v>
      </c>
      <c r="R83" s="36">
        <f t="shared" si="168"/>
        <v>46324</v>
      </c>
      <c r="S83" s="36">
        <f t="shared" si="168"/>
        <v>46325</v>
      </c>
      <c r="T83" s="36">
        <f t="shared" si="168"/>
        <v>46326</v>
      </c>
      <c r="U83" s="36">
        <f t="shared" si="168"/>
        <v>46327</v>
      </c>
      <c r="V83" s="48" t="s">
        <v>57</v>
      </c>
      <c r="W83" s="56">
        <f>+COUNTIFS(O84:U84,"土",O88:U88,"")+COUNTIFS(O84:U84,"日",O88:U88,"")+COUNTIFS(祝日,O81)+COUNTIFS(祝日,P81)+COUNTIFS(祝日,Q81)+COUNTIFS(祝日,R81)+COUNTIFS(祝日,S81)</f>
        <v>2</v>
      </c>
      <c r="AA83" s="11" t="s">
        <v>30</v>
      </c>
      <c r="AB83" s="27">
        <f>IF(AH67&lt;$G$8,AH69+1,"")</f>
        <v>46377</v>
      </c>
      <c r="AC83" s="36">
        <f t="shared" ref="AC83:AH83" si="169">IF(AB81&lt;$G$8,AB83+1,"")</f>
        <v>46378</v>
      </c>
      <c r="AD83" s="36">
        <f t="shared" si="169"/>
        <v>46379</v>
      </c>
      <c r="AE83" s="36">
        <f t="shared" si="169"/>
        <v>46380</v>
      </c>
      <c r="AF83" s="36">
        <f t="shared" si="169"/>
        <v>46381</v>
      </c>
      <c r="AG83" s="36">
        <f t="shared" si="169"/>
        <v>46382</v>
      </c>
      <c r="AH83" s="36">
        <f t="shared" si="169"/>
        <v>46383</v>
      </c>
      <c r="AI83" s="48" t="s">
        <v>57</v>
      </c>
      <c r="AJ83" s="56">
        <f>+COUNTIFS(AB84:AH84,"土",AB88:AH88,"")+COUNTIFS(AB84:AH84,"日",AB88:AH88,"")+COUNTIFS(祝日,AB81)+COUNTIFS(祝日,AC81)+COUNTIFS(祝日,AD81)+COUNTIFS(祝日,AE81)+COUNTIFS(祝日,AF81)</f>
        <v>2</v>
      </c>
      <c r="AL83" s="1"/>
      <c r="AM83" s="11" t="s">
        <v>30</v>
      </c>
      <c r="AN83" s="27" t="str">
        <f>IF(AT67&lt;$G$8,AT69+1,"")</f>
        <v/>
      </c>
      <c r="AO83" s="36" t="str">
        <f t="shared" ref="AO83:AT83" si="170">IF(AN81&lt;$G$8,AN83+1,"")</f>
        <v/>
      </c>
      <c r="AP83" s="36" t="str">
        <f t="shared" si="170"/>
        <v/>
      </c>
      <c r="AQ83" s="36" t="str">
        <f t="shared" si="170"/>
        <v/>
      </c>
      <c r="AR83" s="36" t="str">
        <f t="shared" si="170"/>
        <v/>
      </c>
      <c r="AS83" s="36" t="str">
        <f t="shared" si="170"/>
        <v/>
      </c>
      <c r="AT83" s="36" t="str">
        <f t="shared" si="170"/>
        <v/>
      </c>
      <c r="AU83" s="48" t="s">
        <v>57</v>
      </c>
      <c r="AV83" s="56">
        <f>+COUNTIFS(AN84:AT84,"土",AN88:AT88,"")+COUNTIFS(AN84:AT84,"日",AN88:AT88,"")+COUNTIFS(祝日,AN81)+COUNTIFS(祝日,AO81)+COUNTIFS(祝日,AP81)+COUNTIFS(祝日,AQ81)+COUNTIFS(祝日,AR81)</f>
        <v>0</v>
      </c>
      <c r="AZ83" s="11" t="s">
        <v>30</v>
      </c>
      <c r="BA83" s="27" t="str">
        <f>IF(BG67&lt;$G$8,BG69+1,"")</f>
        <v/>
      </c>
      <c r="BB83" s="36" t="str">
        <f t="shared" ref="BB83:BG83" si="171">IF(BA81&lt;$G$8,BA83+1,"")</f>
        <v/>
      </c>
      <c r="BC83" s="36" t="str">
        <f t="shared" si="171"/>
        <v/>
      </c>
      <c r="BD83" s="36" t="str">
        <f t="shared" si="171"/>
        <v/>
      </c>
      <c r="BE83" s="36" t="str">
        <f t="shared" si="171"/>
        <v/>
      </c>
      <c r="BF83" s="36" t="str">
        <f t="shared" si="171"/>
        <v/>
      </c>
      <c r="BG83" s="36" t="str">
        <f t="shared" si="171"/>
        <v/>
      </c>
      <c r="BH83" s="48" t="s">
        <v>57</v>
      </c>
      <c r="BI83" s="56">
        <f>+COUNTIFS(BA84:BG84,"土",BA88:BG88,"")+COUNTIFS(BA84:BG84,"日",BA88:BG88,"")+COUNTIFS(祝日,BA81)+COUNTIFS(祝日,BB81)+COUNTIFS(祝日,BC81)+COUNTIFS(祝日,BD81)+COUNTIFS(祝日,BE81)</f>
        <v>0</v>
      </c>
      <c r="BK83" s="1"/>
      <c r="BL83" s="11" t="s">
        <v>30</v>
      </c>
      <c r="BM83" s="27" t="str">
        <f>IF(BS67&lt;$G$8,BS69+1,"")</f>
        <v/>
      </c>
      <c r="BN83" s="36" t="str">
        <f t="shared" ref="BN83:BS83" si="172">IF(BM81&lt;$G$8,BM83+1,"")</f>
        <v/>
      </c>
      <c r="BO83" s="36" t="str">
        <f t="shared" si="172"/>
        <v/>
      </c>
      <c r="BP83" s="36" t="str">
        <f t="shared" si="172"/>
        <v/>
      </c>
      <c r="BQ83" s="36" t="str">
        <f t="shared" si="172"/>
        <v/>
      </c>
      <c r="BR83" s="36" t="str">
        <f t="shared" si="172"/>
        <v/>
      </c>
      <c r="BS83" s="36" t="str">
        <f t="shared" si="172"/>
        <v/>
      </c>
      <c r="BT83" s="48" t="s">
        <v>57</v>
      </c>
      <c r="BU83" s="56">
        <f>+COUNTIFS(BM84:BS84,"土",BM88:BS88,"")+COUNTIFS(BM84:BS84,"日",BM88:BS88,"")+COUNTIFS(祝日,BM81)+COUNTIFS(祝日,BN81)+COUNTIFS(祝日,BO81)+COUNTIFS(祝日,BP81)+COUNTIFS(祝日,BQ81)</f>
        <v>0</v>
      </c>
      <c r="BY83" s="11" t="s">
        <v>30</v>
      </c>
      <c r="BZ83" s="27" t="str">
        <f>IF(CF67&lt;$G$8,CF69+1,"")</f>
        <v/>
      </c>
      <c r="CA83" s="36" t="str">
        <f t="shared" ref="CA83:CF83" si="173">IF(BZ81&lt;$G$8,BZ83+1,"")</f>
        <v/>
      </c>
      <c r="CB83" s="36" t="str">
        <f t="shared" si="173"/>
        <v/>
      </c>
      <c r="CC83" s="36" t="str">
        <f t="shared" si="173"/>
        <v/>
      </c>
      <c r="CD83" s="36" t="str">
        <f t="shared" si="173"/>
        <v/>
      </c>
      <c r="CE83" s="36" t="str">
        <f t="shared" si="173"/>
        <v/>
      </c>
      <c r="CF83" s="36" t="str">
        <f t="shared" si="173"/>
        <v/>
      </c>
      <c r="CG83" s="48" t="s">
        <v>57</v>
      </c>
      <c r="CH83" s="56">
        <f>+COUNTIFS(BZ84:CF84,"土",BZ88:CF88,"")+COUNTIFS(BZ84:CF84,"日",BZ88:CF88,"")+COUNTIFS(祝日,BZ81)+COUNTIFS(祝日,CA81)+COUNTIFS(祝日,CB81)+COUNTIFS(祝日,CC81)+COUNTIFS(祝日,CD81)</f>
        <v>0</v>
      </c>
      <c r="CJ83" s="1"/>
      <c r="CK83" s="11" t="s">
        <v>30</v>
      </c>
      <c r="CL83" s="27" t="str">
        <f>IF(CR67&lt;$G$8,CR69+1,"")</f>
        <v/>
      </c>
      <c r="CM83" s="36" t="str">
        <f t="shared" ref="CM83:CR83" si="174">IF(CL81&lt;$G$8,CL83+1,"")</f>
        <v/>
      </c>
      <c r="CN83" s="36" t="str">
        <f t="shared" si="174"/>
        <v/>
      </c>
      <c r="CO83" s="36" t="str">
        <f t="shared" si="174"/>
        <v/>
      </c>
      <c r="CP83" s="36" t="str">
        <f t="shared" si="174"/>
        <v/>
      </c>
      <c r="CQ83" s="36" t="str">
        <f t="shared" si="174"/>
        <v/>
      </c>
      <c r="CR83" s="36" t="str">
        <f t="shared" si="174"/>
        <v/>
      </c>
      <c r="CS83" s="48" t="s">
        <v>57</v>
      </c>
      <c r="CT83" s="56">
        <f>+COUNTIFS(CL84:CR84,"土",CL88:CR88,"")+COUNTIFS(CL84:CR84,"日",CL88:CR88,"")+COUNTIFS(祝日,CL81)+COUNTIFS(祝日,CM81)+COUNTIFS(祝日,CN81)+COUNTIFS(祝日,CO81)+COUNTIFS(祝日,CP81)</f>
        <v>0</v>
      </c>
    </row>
    <row r="84" spans="2:99">
      <c r="B84" s="11" t="s">
        <v>11</v>
      </c>
      <c r="C84" s="19" t="str">
        <f>IF(C83="","","月")</f>
        <v>月</v>
      </c>
      <c r="D84" s="19" t="str">
        <f>IF(D83="","","火")</f>
        <v>火</v>
      </c>
      <c r="E84" s="19" t="str">
        <f>IF(E83="","","水")</f>
        <v>水</v>
      </c>
      <c r="F84" s="19" t="str">
        <f>IF(F83="","","木")</f>
        <v>木</v>
      </c>
      <c r="G84" s="19" t="str">
        <f>IF(G83="","","金")</f>
        <v>金</v>
      </c>
      <c r="H84" s="19" t="str">
        <f>IF(H83="","","土")</f>
        <v>土</v>
      </c>
      <c r="I84" s="19" t="str">
        <f>IF(I83="","","日")</f>
        <v>日</v>
      </c>
      <c r="J84" s="48" t="s">
        <v>25</v>
      </c>
      <c r="K84" s="56">
        <f>+COUNTIF(C88:I88,"夏休")+COUNTIF(C88:I88,"冬休")+COUNTIF(C88:I88,"中止")</f>
        <v>0</v>
      </c>
      <c r="L84" s="2">
        <f>+COUNTIF(H88:I88,"夏休")+COUNTIF(H88:I88,"冬休")+COUNTIF(H88:I88,"中止")</f>
        <v>0</v>
      </c>
      <c r="M84" s="1"/>
      <c r="N84" s="11" t="s">
        <v>11</v>
      </c>
      <c r="O84" s="19" t="str">
        <f>IF(O83="","","月")</f>
        <v>月</v>
      </c>
      <c r="P84" s="19" t="str">
        <f>IF(P83="","","火")</f>
        <v>火</v>
      </c>
      <c r="Q84" s="19" t="str">
        <f>IF(Q83="","","水")</f>
        <v>水</v>
      </c>
      <c r="R84" s="19" t="str">
        <f>IF(R83="","","木")</f>
        <v>木</v>
      </c>
      <c r="S84" s="19" t="str">
        <f>IF(S83="","","金")</f>
        <v>金</v>
      </c>
      <c r="T84" s="19" t="str">
        <f>IF(T83="","","土")</f>
        <v>土</v>
      </c>
      <c r="U84" s="19" t="str">
        <f>IF(U83="","","日")</f>
        <v>日</v>
      </c>
      <c r="V84" s="48" t="s">
        <v>25</v>
      </c>
      <c r="W84" s="56">
        <f>+COUNTIF(O88:U88,"夏休")+COUNTIF(O88:U88,"冬休")+COUNTIF(O88:U88,"中止")</f>
        <v>0</v>
      </c>
      <c r="X84" s="2">
        <f>+COUNTIF(T88:U88,"夏休")+COUNTIF(T88:U88,"冬休")+COUNTIF(T88:U88,"中止")</f>
        <v>0</v>
      </c>
      <c r="AA84" s="11" t="s">
        <v>11</v>
      </c>
      <c r="AB84" s="19" t="str">
        <f>IF(AB83="","","月")</f>
        <v>月</v>
      </c>
      <c r="AC84" s="19" t="str">
        <f>IF(AC83="","","火")</f>
        <v>火</v>
      </c>
      <c r="AD84" s="19" t="str">
        <f>IF(AD83="","","水")</f>
        <v>水</v>
      </c>
      <c r="AE84" s="19" t="str">
        <f>IF(AE83="","","木")</f>
        <v>木</v>
      </c>
      <c r="AF84" s="19" t="str">
        <f>IF(AF83="","","金")</f>
        <v>金</v>
      </c>
      <c r="AG84" s="19" t="str">
        <f>IF(AG83="","","土")</f>
        <v>土</v>
      </c>
      <c r="AH84" s="19" t="str">
        <f>IF(AH83="","","日")</f>
        <v>日</v>
      </c>
      <c r="AI84" s="48" t="s">
        <v>25</v>
      </c>
      <c r="AJ84" s="56">
        <f>+COUNTIF(AB88:AH88,"夏休")+COUNTIF(AB88:AH88,"冬休")+COUNTIF(AB88:AH88,"中止")</f>
        <v>0</v>
      </c>
      <c r="AK84" s="2">
        <f>+COUNTIF(AG88:AH88,"夏休")+COUNTIF(AG88:AH88,"冬休")+COUNTIF(AG88:AH88,"中止")</f>
        <v>0</v>
      </c>
      <c r="AL84" s="1"/>
      <c r="AM84" s="11" t="s">
        <v>11</v>
      </c>
      <c r="AN84" s="19" t="str">
        <f>IF(AN83="","","月")</f>
        <v/>
      </c>
      <c r="AO84" s="19" t="str">
        <f>IF(AO83="","","火")</f>
        <v/>
      </c>
      <c r="AP84" s="19" t="str">
        <f>IF(AP83="","","水")</f>
        <v/>
      </c>
      <c r="AQ84" s="19" t="str">
        <f>IF(AQ83="","","木")</f>
        <v/>
      </c>
      <c r="AR84" s="19" t="str">
        <f>IF(AR83="","","金")</f>
        <v/>
      </c>
      <c r="AS84" s="19" t="str">
        <f>IF(AS83="","","土")</f>
        <v/>
      </c>
      <c r="AT84" s="19" t="str">
        <f>IF(AT83="","","日")</f>
        <v/>
      </c>
      <c r="AU84" s="48" t="s">
        <v>25</v>
      </c>
      <c r="AV84" s="56">
        <f>+COUNTIF(AN88:AT88,"夏休")+COUNTIF(AN88:AT88,"冬休")+COUNTIF(AN88:AT88,"中止")</f>
        <v>0</v>
      </c>
      <c r="AW84" s="2">
        <f>+COUNTIF(AS88:AT88,"夏休")+COUNTIF(AS88:AT88,"冬休")+COUNTIF(AS88:AT88,"中止")</f>
        <v>0</v>
      </c>
      <c r="AZ84" s="11" t="s">
        <v>11</v>
      </c>
      <c r="BA84" s="19" t="str">
        <f>IF(BA83="","","月")</f>
        <v/>
      </c>
      <c r="BB84" s="19" t="str">
        <f>IF(BB83="","","火")</f>
        <v/>
      </c>
      <c r="BC84" s="19" t="str">
        <f>IF(BC83="","","水")</f>
        <v/>
      </c>
      <c r="BD84" s="19" t="str">
        <f>IF(BD83="","","木")</f>
        <v/>
      </c>
      <c r="BE84" s="19" t="str">
        <f>IF(BE83="","","金")</f>
        <v/>
      </c>
      <c r="BF84" s="19" t="str">
        <f>IF(BF83="","","土")</f>
        <v/>
      </c>
      <c r="BG84" s="19" t="str">
        <f>IF(BG83="","","日")</f>
        <v/>
      </c>
      <c r="BH84" s="48" t="s">
        <v>25</v>
      </c>
      <c r="BI84" s="56">
        <f>+COUNTIF(BA88:BG88,"夏休")+COUNTIF(BA88:BG88,"冬休")+COUNTIF(BA88:BG88,"中止")</f>
        <v>0</v>
      </c>
      <c r="BJ84" s="2">
        <f>+COUNTIF(BF88:BG88,"夏休")+COUNTIF(BF88:BG88,"冬休")+COUNTIF(BF88:BG88,"中止")</f>
        <v>0</v>
      </c>
      <c r="BK84" s="1"/>
      <c r="BL84" s="11" t="s">
        <v>11</v>
      </c>
      <c r="BM84" s="19" t="str">
        <f>IF(BM83="","","月")</f>
        <v/>
      </c>
      <c r="BN84" s="19" t="str">
        <f>IF(BN83="","","火")</f>
        <v/>
      </c>
      <c r="BO84" s="19" t="str">
        <f>IF(BO83="","","水")</f>
        <v/>
      </c>
      <c r="BP84" s="19" t="str">
        <f>IF(BP83="","","木")</f>
        <v/>
      </c>
      <c r="BQ84" s="19" t="str">
        <f>IF(BQ83="","","金")</f>
        <v/>
      </c>
      <c r="BR84" s="19" t="str">
        <f>IF(BR83="","","土")</f>
        <v/>
      </c>
      <c r="BS84" s="19" t="str">
        <f>IF(BS83="","","日")</f>
        <v/>
      </c>
      <c r="BT84" s="48" t="s">
        <v>25</v>
      </c>
      <c r="BU84" s="56">
        <f>+COUNTIF(BM88:BS88,"夏休")+COUNTIF(BM88:BS88,"冬休")+COUNTIF(BM88:BS88,"中止")</f>
        <v>0</v>
      </c>
      <c r="BV84" s="2">
        <f>+COUNTIF(BR88:BS88,"夏休")+COUNTIF(BR88:BS88,"冬休")+COUNTIF(BR88:BS88,"中止")</f>
        <v>0</v>
      </c>
      <c r="BY84" s="11" t="s">
        <v>11</v>
      </c>
      <c r="BZ84" s="19" t="str">
        <f>IF(BZ83="","","月")</f>
        <v/>
      </c>
      <c r="CA84" s="19" t="str">
        <f>IF(CA83="","","火")</f>
        <v/>
      </c>
      <c r="CB84" s="19" t="str">
        <f>IF(CB83="","","水")</f>
        <v/>
      </c>
      <c r="CC84" s="19" t="str">
        <f>IF(CC83="","","木")</f>
        <v/>
      </c>
      <c r="CD84" s="19" t="str">
        <f>IF(CD83="","","金")</f>
        <v/>
      </c>
      <c r="CE84" s="19" t="str">
        <f>IF(CE83="","","土")</f>
        <v/>
      </c>
      <c r="CF84" s="19" t="str">
        <f>IF(CF83="","","日")</f>
        <v/>
      </c>
      <c r="CG84" s="48" t="s">
        <v>25</v>
      </c>
      <c r="CH84" s="56">
        <f>+COUNTIF(BZ88:CF88,"夏休")+COUNTIF(BZ88:CF88,"冬休")+COUNTIF(BZ88:CF88,"中止")</f>
        <v>0</v>
      </c>
      <c r="CI84" s="2">
        <f>+COUNTIF(CE88:CF88,"夏休")+COUNTIF(CE88:CF88,"冬休")+COUNTIF(CE88:CF88,"中止")</f>
        <v>0</v>
      </c>
      <c r="CJ84" s="1"/>
      <c r="CK84" s="11" t="s">
        <v>11</v>
      </c>
      <c r="CL84" s="19" t="str">
        <f>IF(CL83="","","月")</f>
        <v/>
      </c>
      <c r="CM84" s="19" t="str">
        <f>IF(CM83="","","火")</f>
        <v/>
      </c>
      <c r="CN84" s="19" t="str">
        <f>IF(CN83="","","水")</f>
        <v/>
      </c>
      <c r="CO84" s="19" t="str">
        <f>IF(CO83="","","木")</f>
        <v/>
      </c>
      <c r="CP84" s="19" t="str">
        <f>IF(CP83="","","金")</f>
        <v/>
      </c>
      <c r="CQ84" s="19" t="str">
        <f>IF(CQ83="","","土")</f>
        <v/>
      </c>
      <c r="CR84" s="19" t="str">
        <f>IF(CR83="","","日")</f>
        <v/>
      </c>
      <c r="CS84" s="48" t="s">
        <v>25</v>
      </c>
      <c r="CT84" s="56">
        <f>+COUNTIF(CL88:CR88,"夏休")+COUNTIF(CL88:CR88,"冬休")+COUNTIF(CL88:CR88,"中止")</f>
        <v>0</v>
      </c>
      <c r="CU84" s="2">
        <f>+COUNTIF(CQ88:CR88,"夏休")+COUNTIF(CQ88:CR88,"冬休")+COUNTIF(CQ88:CR88,"中止")</f>
        <v>0</v>
      </c>
    </row>
    <row r="85" spans="2:99" ht="13.5" customHeight="1">
      <c r="B85" s="12" t="s">
        <v>15</v>
      </c>
      <c r="C85" s="20"/>
      <c r="D85" s="33"/>
      <c r="E85" s="33"/>
      <c r="F85" s="33"/>
      <c r="G85" s="33"/>
      <c r="H85" s="33"/>
      <c r="I85" s="33"/>
      <c r="J85" s="49" t="s">
        <v>4</v>
      </c>
      <c r="K85" s="57">
        <f>COUNT(C83:I83)-K84</f>
        <v>7</v>
      </c>
      <c r="L85" s="64"/>
      <c r="M85" s="1"/>
      <c r="N85" s="12" t="s">
        <v>15</v>
      </c>
      <c r="O85" s="20"/>
      <c r="P85" s="33"/>
      <c r="Q85" s="33"/>
      <c r="R85" s="33"/>
      <c r="S85" s="33"/>
      <c r="T85" s="33"/>
      <c r="U85" s="33"/>
      <c r="V85" s="49" t="s">
        <v>4</v>
      </c>
      <c r="W85" s="57">
        <f>COUNT(O83:U83)-W84</f>
        <v>7</v>
      </c>
      <c r="X85" s="64"/>
      <c r="AA85" s="12" t="s">
        <v>15</v>
      </c>
      <c r="AB85" s="20"/>
      <c r="AC85" s="33"/>
      <c r="AD85" s="33"/>
      <c r="AE85" s="33"/>
      <c r="AF85" s="33"/>
      <c r="AG85" s="33"/>
      <c r="AH85" s="33"/>
      <c r="AI85" s="49" t="s">
        <v>4</v>
      </c>
      <c r="AJ85" s="57">
        <f>COUNT(AB83:AH83)-AJ84</f>
        <v>7</v>
      </c>
      <c r="AK85" s="64"/>
      <c r="AL85" s="1"/>
      <c r="AM85" s="12" t="s">
        <v>15</v>
      </c>
      <c r="AN85" s="20"/>
      <c r="AO85" s="33"/>
      <c r="AP85" s="33"/>
      <c r="AQ85" s="33"/>
      <c r="AR85" s="33"/>
      <c r="AS85" s="33"/>
      <c r="AT85" s="33"/>
      <c r="AU85" s="49" t="s">
        <v>4</v>
      </c>
      <c r="AV85" s="57">
        <f>COUNT(AN83:AT83)-AV84</f>
        <v>0</v>
      </c>
      <c r="AW85" s="64"/>
      <c r="AZ85" s="12" t="s">
        <v>15</v>
      </c>
      <c r="BA85" s="20"/>
      <c r="BB85" s="33"/>
      <c r="BC85" s="33"/>
      <c r="BD85" s="33"/>
      <c r="BE85" s="33"/>
      <c r="BF85" s="33"/>
      <c r="BG85" s="33"/>
      <c r="BH85" s="49" t="s">
        <v>4</v>
      </c>
      <c r="BI85" s="57">
        <f>COUNT(BA83:BG83)-BI84</f>
        <v>0</v>
      </c>
      <c r="BJ85" s="64"/>
      <c r="BK85" s="1"/>
      <c r="BL85" s="12" t="s">
        <v>15</v>
      </c>
      <c r="BM85" s="20"/>
      <c r="BN85" s="33"/>
      <c r="BO85" s="33"/>
      <c r="BP85" s="33"/>
      <c r="BQ85" s="33"/>
      <c r="BR85" s="33"/>
      <c r="BS85" s="33"/>
      <c r="BT85" s="49" t="s">
        <v>4</v>
      </c>
      <c r="BU85" s="57">
        <f>COUNT(BM83:BS83)-BU84</f>
        <v>0</v>
      </c>
      <c r="BV85" s="64"/>
      <c r="BY85" s="12" t="s">
        <v>15</v>
      </c>
      <c r="BZ85" s="20"/>
      <c r="CA85" s="33"/>
      <c r="CB85" s="33"/>
      <c r="CC85" s="33"/>
      <c r="CD85" s="33"/>
      <c r="CE85" s="33"/>
      <c r="CF85" s="33"/>
      <c r="CG85" s="49" t="s">
        <v>4</v>
      </c>
      <c r="CH85" s="57">
        <f>COUNT(BZ83:CF83)-CH84</f>
        <v>0</v>
      </c>
      <c r="CI85" s="64"/>
      <c r="CJ85" s="1"/>
      <c r="CK85" s="12" t="s">
        <v>15</v>
      </c>
      <c r="CL85" s="20"/>
      <c r="CM85" s="33"/>
      <c r="CN85" s="33"/>
      <c r="CO85" s="33"/>
      <c r="CP85" s="33"/>
      <c r="CQ85" s="33"/>
      <c r="CR85" s="33"/>
      <c r="CS85" s="49" t="s">
        <v>4</v>
      </c>
      <c r="CT85" s="57">
        <f>COUNT(CL83:CR83)-CT84</f>
        <v>0</v>
      </c>
      <c r="CU85" s="64"/>
    </row>
    <row r="86" spans="2:99" ht="13.5" customHeight="1">
      <c r="B86" s="13"/>
      <c r="C86" s="21"/>
      <c r="D86" s="34"/>
      <c r="E86" s="34"/>
      <c r="F86" s="34"/>
      <c r="G86" s="34"/>
      <c r="H86" s="34"/>
      <c r="I86" s="34"/>
      <c r="J86" s="49" t="s">
        <v>9</v>
      </c>
      <c r="K86" s="58">
        <f>+COUNTIF(C89:I89,"休")</f>
        <v>0</v>
      </c>
      <c r="M86" s="66"/>
      <c r="N86" s="13"/>
      <c r="O86" s="21"/>
      <c r="P86" s="34"/>
      <c r="Q86" s="34"/>
      <c r="R86" s="34"/>
      <c r="S86" s="34"/>
      <c r="T86" s="34"/>
      <c r="U86" s="34"/>
      <c r="V86" s="49" t="s">
        <v>9</v>
      </c>
      <c r="W86" s="58">
        <f>+COUNTIF(O89:U89,"休")</f>
        <v>0</v>
      </c>
      <c r="AA86" s="13"/>
      <c r="AB86" s="21"/>
      <c r="AC86" s="34"/>
      <c r="AD86" s="34"/>
      <c r="AE86" s="34"/>
      <c r="AF86" s="34"/>
      <c r="AG86" s="34"/>
      <c r="AH86" s="34"/>
      <c r="AI86" s="49" t="s">
        <v>9</v>
      </c>
      <c r="AJ86" s="58">
        <f>+COUNTIF(AB89:AH89,"休")</f>
        <v>0</v>
      </c>
      <c r="AL86" s="66"/>
      <c r="AM86" s="13"/>
      <c r="AN86" s="21"/>
      <c r="AO86" s="34"/>
      <c r="AP86" s="34"/>
      <c r="AQ86" s="34"/>
      <c r="AR86" s="34"/>
      <c r="AS86" s="34"/>
      <c r="AT86" s="34"/>
      <c r="AU86" s="49" t="s">
        <v>9</v>
      </c>
      <c r="AV86" s="58">
        <f>+COUNTIF(AN89:AT89,"休")</f>
        <v>0</v>
      </c>
      <c r="AZ86" s="13"/>
      <c r="BA86" s="21"/>
      <c r="BB86" s="34"/>
      <c r="BC86" s="34"/>
      <c r="BD86" s="34"/>
      <c r="BE86" s="34"/>
      <c r="BF86" s="34"/>
      <c r="BG86" s="34"/>
      <c r="BH86" s="49" t="s">
        <v>9</v>
      </c>
      <c r="BI86" s="58">
        <f>+COUNTIF(BA89:BG89,"休")</f>
        <v>0</v>
      </c>
      <c r="BK86" s="66"/>
      <c r="BL86" s="13"/>
      <c r="BM86" s="21"/>
      <c r="BN86" s="34"/>
      <c r="BO86" s="34"/>
      <c r="BP86" s="34"/>
      <c r="BQ86" s="34"/>
      <c r="BR86" s="34"/>
      <c r="BS86" s="34"/>
      <c r="BT86" s="49" t="s">
        <v>9</v>
      </c>
      <c r="BU86" s="58">
        <f>+COUNTIF(BM89:BS89,"休")</f>
        <v>0</v>
      </c>
      <c r="BY86" s="13"/>
      <c r="BZ86" s="21"/>
      <c r="CA86" s="34"/>
      <c r="CB86" s="34"/>
      <c r="CC86" s="34"/>
      <c r="CD86" s="34"/>
      <c r="CE86" s="34"/>
      <c r="CF86" s="34"/>
      <c r="CG86" s="49" t="s">
        <v>9</v>
      </c>
      <c r="CH86" s="58">
        <f>+COUNTIF(BZ89:CF89,"休")</f>
        <v>0</v>
      </c>
      <c r="CJ86" s="66"/>
      <c r="CK86" s="13"/>
      <c r="CL86" s="21"/>
      <c r="CM86" s="34"/>
      <c r="CN86" s="34"/>
      <c r="CO86" s="34"/>
      <c r="CP86" s="34"/>
      <c r="CQ86" s="34"/>
      <c r="CR86" s="34"/>
      <c r="CS86" s="49" t="s">
        <v>9</v>
      </c>
      <c r="CT86" s="58">
        <f>+COUNTIF(CL89:CR89,"休")</f>
        <v>0</v>
      </c>
    </row>
    <row r="87" spans="2:99" ht="13.5" customHeight="1">
      <c r="B87" s="14"/>
      <c r="C87" s="22"/>
      <c r="D87" s="35"/>
      <c r="E87" s="35"/>
      <c r="F87" s="35"/>
      <c r="G87" s="35"/>
      <c r="H87" s="35"/>
      <c r="I87" s="35"/>
      <c r="J87" s="49" t="s">
        <v>16</v>
      </c>
      <c r="K87" s="59">
        <f>+K86/K85</f>
        <v>0</v>
      </c>
      <c r="L87" s="62"/>
      <c r="M87" s="1"/>
      <c r="N87" s="14"/>
      <c r="O87" s="22"/>
      <c r="P87" s="35"/>
      <c r="Q87" s="35"/>
      <c r="R87" s="35"/>
      <c r="S87" s="35"/>
      <c r="T87" s="35"/>
      <c r="U87" s="35"/>
      <c r="V87" s="49" t="s">
        <v>16</v>
      </c>
      <c r="W87" s="59">
        <f>+W86/W85</f>
        <v>0</v>
      </c>
      <c r="X87" s="62"/>
      <c r="AA87" s="14"/>
      <c r="AB87" s="22"/>
      <c r="AC87" s="35"/>
      <c r="AD87" s="35"/>
      <c r="AE87" s="35"/>
      <c r="AF87" s="35"/>
      <c r="AG87" s="35"/>
      <c r="AH87" s="35"/>
      <c r="AI87" s="49" t="s">
        <v>16</v>
      </c>
      <c r="AJ87" s="59">
        <f>+AJ86/AJ85</f>
        <v>0</v>
      </c>
      <c r="AK87" s="62"/>
      <c r="AL87" s="1"/>
      <c r="AM87" s="14"/>
      <c r="AN87" s="22"/>
      <c r="AO87" s="35"/>
      <c r="AP87" s="35"/>
      <c r="AQ87" s="35"/>
      <c r="AR87" s="35"/>
      <c r="AS87" s="35"/>
      <c r="AT87" s="35"/>
      <c r="AU87" s="49" t="s">
        <v>16</v>
      </c>
      <c r="AV87" s="59" t="e">
        <f>+AV86/AV85</f>
        <v>#DIV/0!</v>
      </c>
      <c r="AW87" s="62"/>
      <c r="AZ87" s="14"/>
      <c r="BA87" s="22"/>
      <c r="BB87" s="35"/>
      <c r="BC87" s="35"/>
      <c r="BD87" s="35"/>
      <c r="BE87" s="35"/>
      <c r="BF87" s="35"/>
      <c r="BG87" s="35"/>
      <c r="BH87" s="49" t="s">
        <v>16</v>
      </c>
      <c r="BI87" s="59" t="e">
        <f>+BI86/BI85</f>
        <v>#DIV/0!</v>
      </c>
      <c r="BJ87" s="62"/>
      <c r="BK87" s="1"/>
      <c r="BL87" s="14"/>
      <c r="BM87" s="22"/>
      <c r="BN87" s="35"/>
      <c r="BO87" s="35"/>
      <c r="BP87" s="35"/>
      <c r="BQ87" s="35"/>
      <c r="BR87" s="35"/>
      <c r="BS87" s="35"/>
      <c r="BT87" s="49" t="s">
        <v>16</v>
      </c>
      <c r="BU87" s="59" t="e">
        <f>+BU86/BU85</f>
        <v>#DIV/0!</v>
      </c>
      <c r="BV87" s="62"/>
      <c r="BY87" s="14"/>
      <c r="BZ87" s="22"/>
      <c r="CA87" s="35"/>
      <c r="CB87" s="35"/>
      <c r="CC87" s="35"/>
      <c r="CD87" s="35"/>
      <c r="CE87" s="35"/>
      <c r="CF87" s="35"/>
      <c r="CG87" s="49" t="s">
        <v>16</v>
      </c>
      <c r="CH87" s="59" t="e">
        <f>+CH86/CH85</f>
        <v>#DIV/0!</v>
      </c>
      <c r="CI87" s="62"/>
      <c r="CJ87" s="1"/>
      <c r="CK87" s="14"/>
      <c r="CL87" s="22"/>
      <c r="CM87" s="35"/>
      <c r="CN87" s="35"/>
      <c r="CO87" s="35"/>
      <c r="CP87" s="35"/>
      <c r="CQ87" s="35"/>
      <c r="CR87" s="35"/>
      <c r="CS87" s="49" t="s">
        <v>16</v>
      </c>
      <c r="CT87" s="59" t="e">
        <f>+CT86/CT85</f>
        <v>#DIV/0!</v>
      </c>
      <c r="CU87" s="62"/>
    </row>
    <row r="88" spans="2:99">
      <c r="B88" s="15" t="s">
        <v>22</v>
      </c>
      <c r="C88" s="23"/>
      <c r="D88" s="23"/>
      <c r="E88" s="23"/>
      <c r="F88" s="23"/>
      <c r="G88" s="23"/>
      <c r="H88" s="23"/>
      <c r="I88" s="23"/>
      <c r="J88" s="49" t="s">
        <v>18</v>
      </c>
      <c r="K88" s="58">
        <f>+COUNTIF(C90:I90,"*休")</f>
        <v>0</v>
      </c>
      <c r="M88" s="1"/>
      <c r="N88" s="15" t="s">
        <v>22</v>
      </c>
      <c r="O88" s="68"/>
      <c r="P88" s="23"/>
      <c r="Q88" s="23"/>
      <c r="R88" s="23"/>
      <c r="S88" s="23"/>
      <c r="T88" s="23"/>
      <c r="U88" s="23"/>
      <c r="V88" s="49" t="s">
        <v>18</v>
      </c>
      <c r="W88" s="58">
        <f>+COUNTIF(O90:U90,"*休")</f>
        <v>0</v>
      </c>
      <c r="AA88" s="15" t="s">
        <v>22</v>
      </c>
      <c r="AB88" s="68"/>
      <c r="AC88" s="23"/>
      <c r="AD88" s="23"/>
      <c r="AE88" s="23"/>
      <c r="AF88" s="23"/>
      <c r="AG88" s="23"/>
      <c r="AH88" s="23"/>
      <c r="AI88" s="49" t="s">
        <v>18</v>
      </c>
      <c r="AJ88" s="58">
        <f>+COUNTIF(AB90:AH90,"*休")</f>
        <v>0</v>
      </c>
      <c r="AL88" s="1"/>
      <c r="AM88" s="15" t="s">
        <v>22</v>
      </c>
      <c r="AN88" s="68"/>
      <c r="AO88" s="23"/>
      <c r="AP88" s="23"/>
      <c r="AQ88" s="23"/>
      <c r="AR88" s="23"/>
      <c r="AS88" s="23"/>
      <c r="AT88" s="23"/>
      <c r="AU88" s="49" t="s">
        <v>18</v>
      </c>
      <c r="AV88" s="58">
        <f>+COUNTIF(AN90:AT90,"*休")</f>
        <v>0</v>
      </c>
      <c r="AZ88" s="15" t="s">
        <v>22</v>
      </c>
      <c r="BA88" s="68"/>
      <c r="BB88" s="23"/>
      <c r="BC88" s="23"/>
      <c r="BD88" s="23"/>
      <c r="BE88" s="23"/>
      <c r="BF88" s="23"/>
      <c r="BG88" s="23"/>
      <c r="BH88" s="49" t="s">
        <v>18</v>
      </c>
      <c r="BI88" s="58">
        <f>+COUNTIF(BA90:BG90,"*休")</f>
        <v>0</v>
      </c>
      <c r="BK88" s="1"/>
      <c r="BL88" s="15" t="s">
        <v>22</v>
      </c>
      <c r="BM88" s="68"/>
      <c r="BN88" s="23"/>
      <c r="BO88" s="23"/>
      <c r="BP88" s="23"/>
      <c r="BQ88" s="23"/>
      <c r="BR88" s="23"/>
      <c r="BS88" s="23"/>
      <c r="BT88" s="49" t="s">
        <v>18</v>
      </c>
      <c r="BU88" s="58">
        <f>+COUNTIF(BM90:BS90,"*休")</f>
        <v>0</v>
      </c>
      <c r="BY88" s="15" t="s">
        <v>22</v>
      </c>
      <c r="BZ88" s="68"/>
      <c r="CA88" s="23"/>
      <c r="CB88" s="23"/>
      <c r="CC88" s="23"/>
      <c r="CD88" s="23"/>
      <c r="CE88" s="23"/>
      <c r="CF88" s="23"/>
      <c r="CG88" s="49" t="s">
        <v>18</v>
      </c>
      <c r="CH88" s="58">
        <f>+COUNTIF(BZ90:CF90,"*休")</f>
        <v>0</v>
      </c>
      <c r="CJ88" s="1"/>
      <c r="CK88" s="15" t="s">
        <v>22</v>
      </c>
      <c r="CL88" s="68"/>
      <c r="CM88" s="23"/>
      <c r="CN88" s="23"/>
      <c r="CO88" s="23"/>
      <c r="CP88" s="23"/>
      <c r="CQ88" s="23"/>
      <c r="CR88" s="23"/>
      <c r="CS88" s="49" t="s">
        <v>18</v>
      </c>
      <c r="CT88" s="58">
        <f>+COUNTIF(CL90:CR90,"*休")</f>
        <v>0</v>
      </c>
    </row>
    <row r="89" spans="2:99">
      <c r="B89" s="11" t="s">
        <v>0</v>
      </c>
      <c r="C89" s="23"/>
      <c r="D89" s="23"/>
      <c r="E89" s="23"/>
      <c r="F89" s="23"/>
      <c r="G89" s="23"/>
      <c r="H89" s="23"/>
      <c r="I89" s="23"/>
      <c r="J89" s="50" t="s">
        <v>12</v>
      </c>
      <c r="K89" s="60">
        <f>+K88/K85</f>
        <v>0</v>
      </c>
      <c r="L89" s="62"/>
      <c r="M89" s="1"/>
      <c r="N89" s="11" t="s">
        <v>0</v>
      </c>
      <c r="O89" s="68"/>
      <c r="P89" s="23"/>
      <c r="Q89" s="23"/>
      <c r="R89" s="23"/>
      <c r="S89" s="23"/>
      <c r="T89" s="23"/>
      <c r="U89" s="23"/>
      <c r="V89" s="50" t="s">
        <v>12</v>
      </c>
      <c r="W89" s="60">
        <f>+W88/W85</f>
        <v>0</v>
      </c>
      <c r="X89" s="62"/>
      <c r="AA89" s="11" t="s">
        <v>0</v>
      </c>
      <c r="AB89" s="68"/>
      <c r="AC89" s="23"/>
      <c r="AD89" s="23"/>
      <c r="AE89" s="23"/>
      <c r="AF89" s="23"/>
      <c r="AG89" s="23"/>
      <c r="AH89" s="23"/>
      <c r="AI89" s="50" t="s">
        <v>12</v>
      </c>
      <c r="AJ89" s="60">
        <f>+AJ88/AJ85</f>
        <v>0</v>
      </c>
      <c r="AK89" s="62"/>
      <c r="AL89" s="1"/>
      <c r="AM89" s="11" t="s">
        <v>0</v>
      </c>
      <c r="AN89" s="68"/>
      <c r="AO89" s="23"/>
      <c r="AP89" s="23"/>
      <c r="AQ89" s="23"/>
      <c r="AR89" s="23"/>
      <c r="AS89" s="23"/>
      <c r="AT89" s="23"/>
      <c r="AU89" s="50" t="s">
        <v>12</v>
      </c>
      <c r="AV89" s="60" t="e">
        <f>+AV88/AV85</f>
        <v>#DIV/0!</v>
      </c>
      <c r="AW89" s="62"/>
      <c r="AZ89" s="11" t="s">
        <v>0</v>
      </c>
      <c r="BA89" s="68"/>
      <c r="BB89" s="23"/>
      <c r="BC89" s="23"/>
      <c r="BD89" s="23"/>
      <c r="BE89" s="23"/>
      <c r="BF89" s="23"/>
      <c r="BG89" s="23"/>
      <c r="BH89" s="50" t="s">
        <v>12</v>
      </c>
      <c r="BI89" s="60" t="e">
        <f>+BI88/BI85</f>
        <v>#DIV/0!</v>
      </c>
      <c r="BJ89" s="62"/>
      <c r="BK89" s="1"/>
      <c r="BL89" s="11" t="s">
        <v>0</v>
      </c>
      <c r="BM89" s="68"/>
      <c r="BN89" s="23"/>
      <c r="BO89" s="23"/>
      <c r="BP89" s="23"/>
      <c r="BQ89" s="23"/>
      <c r="BR89" s="23"/>
      <c r="BS89" s="23"/>
      <c r="BT89" s="50" t="s">
        <v>12</v>
      </c>
      <c r="BU89" s="60" t="e">
        <f>+BU88/BU85</f>
        <v>#DIV/0!</v>
      </c>
      <c r="BV89" s="62"/>
      <c r="BY89" s="11" t="s">
        <v>0</v>
      </c>
      <c r="BZ89" s="68"/>
      <c r="CA89" s="23"/>
      <c r="CB89" s="23"/>
      <c r="CC89" s="23"/>
      <c r="CD89" s="23"/>
      <c r="CE89" s="23"/>
      <c r="CF89" s="23"/>
      <c r="CG89" s="50" t="s">
        <v>12</v>
      </c>
      <c r="CH89" s="60" t="e">
        <f>+CH88/CH85</f>
        <v>#DIV/0!</v>
      </c>
      <c r="CI89" s="62"/>
      <c r="CJ89" s="1"/>
      <c r="CK89" s="11" t="s">
        <v>0</v>
      </c>
      <c r="CL89" s="68"/>
      <c r="CM89" s="23"/>
      <c r="CN89" s="23"/>
      <c r="CO89" s="23"/>
      <c r="CP89" s="23"/>
      <c r="CQ89" s="23"/>
      <c r="CR89" s="23"/>
      <c r="CS89" s="50" t="s">
        <v>12</v>
      </c>
      <c r="CT89" s="60" t="e">
        <f>+CT88/CT85</f>
        <v>#DIV/0!</v>
      </c>
      <c r="CU89" s="62"/>
    </row>
    <row r="90" spans="2:99">
      <c r="B90" s="16" t="s">
        <v>13</v>
      </c>
      <c r="C90" s="24"/>
      <c r="D90" s="24"/>
      <c r="E90" s="24"/>
      <c r="F90" s="24"/>
      <c r="G90" s="24"/>
      <c r="H90" s="24"/>
      <c r="I90" s="24"/>
      <c r="J90" s="51" t="s">
        <v>59</v>
      </c>
      <c r="K90" s="61" t="str">
        <f>IF(H91="","OK",_xlfn.IFS(H89=I89="休","OK",K88&gt;=2,"OK",K88&gt;=2-L84,"OK",K88&lt;2,"NG"))</f>
        <v>NG</v>
      </c>
      <c r="L90" s="62"/>
      <c r="M90" s="66"/>
      <c r="N90" s="16" t="s">
        <v>13</v>
      </c>
      <c r="O90" s="69"/>
      <c r="P90" s="24"/>
      <c r="Q90" s="24"/>
      <c r="R90" s="24"/>
      <c r="S90" s="24"/>
      <c r="T90" s="24"/>
      <c r="U90" s="24"/>
      <c r="V90" s="51" t="s">
        <v>59</v>
      </c>
      <c r="W90" s="61" t="str">
        <f>IF(T91="","OK",_xlfn.IFS(T89=U89="休","OK",W88&gt;=2,"OK",W88&gt;=2-X84,"OK",W88&lt;2,"NG"))</f>
        <v>NG</v>
      </c>
      <c r="X90" s="62"/>
      <c r="AA90" s="16" t="s">
        <v>13</v>
      </c>
      <c r="AB90" s="69"/>
      <c r="AC90" s="24"/>
      <c r="AD90" s="24"/>
      <c r="AE90" s="24"/>
      <c r="AF90" s="24"/>
      <c r="AG90" s="24"/>
      <c r="AH90" s="24"/>
      <c r="AI90" s="51" t="s">
        <v>59</v>
      </c>
      <c r="AJ90" s="61" t="str">
        <f>IF(AG91="","OK",_xlfn.IFS(AG89=AH89="休","OK",AJ88&gt;=2,"OK",AJ88&gt;=2-AK84,"OK",AJ88&lt;2,"NG"))</f>
        <v>NG</v>
      </c>
      <c r="AK90" s="62"/>
      <c r="AL90" s="66"/>
      <c r="AM90" s="16" t="s">
        <v>13</v>
      </c>
      <c r="AN90" s="69"/>
      <c r="AO90" s="24"/>
      <c r="AP90" s="24"/>
      <c r="AQ90" s="24"/>
      <c r="AR90" s="24"/>
      <c r="AS90" s="24"/>
      <c r="AT90" s="24"/>
      <c r="AU90" s="51" t="s">
        <v>59</v>
      </c>
      <c r="AV90" s="61" t="str">
        <f>IF(AS91="","OK",_xlfn.IFS(AS89=AT89="休","OK",AV88&gt;=2,"OK",AV88&gt;=2-AW84,"OK",AV88&lt;2,"NG"))</f>
        <v>OK</v>
      </c>
      <c r="AW90" s="62"/>
      <c r="AZ90" s="16" t="s">
        <v>13</v>
      </c>
      <c r="BA90" s="69"/>
      <c r="BB90" s="24"/>
      <c r="BC90" s="24"/>
      <c r="BD90" s="24"/>
      <c r="BE90" s="24"/>
      <c r="BF90" s="24"/>
      <c r="BG90" s="24"/>
      <c r="BH90" s="51" t="s">
        <v>59</v>
      </c>
      <c r="BI90" s="61" t="str">
        <f>IF(BF91="","OK",_xlfn.IFS(BF89=BG89="休","OK",BI88&gt;=2,"OK",BI88&gt;=2-BJ84,"OK",BI88&lt;2,"NG"))</f>
        <v>OK</v>
      </c>
      <c r="BJ90" s="62"/>
      <c r="BK90" s="66"/>
      <c r="BL90" s="16" t="s">
        <v>13</v>
      </c>
      <c r="BM90" s="69"/>
      <c r="BN90" s="24"/>
      <c r="BO90" s="24"/>
      <c r="BP90" s="24"/>
      <c r="BQ90" s="24"/>
      <c r="BR90" s="24"/>
      <c r="BS90" s="24"/>
      <c r="BT90" s="51" t="s">
        <v>59</v>
      </c>
      <c r="BU90" s="61" t="str">
        <f>IF(BR91="","OK",_xlfn.IFS(BR89=BS89="休","OK",BU88&gt;=2,"OK",BU88&gt;=2-BV84,"OK",BU88&lt;2,"NG"))</f>
        <v>OK</v>
      </c>
      <c r="BV90" s="62"/>
      <c r="BY90" s="16" t="s">
        <v>13</v>
      </c>
      <c r="BZ90" s="69"/>
      <c r="CA90" s="24"/>
      <c r="CB90" s="24"/>
      <c r="CC90" s="24"/>
      <c r="CD90" s="24"/>
      <c r="CE90" s="24"/>
      <c r="CF90" s="24"/>
      <c r="CG90" s="51" t="s">
        <v>59</v>
      </c>
      <c r="CH90" s="61" t="str">
        <f>IF(CE91="","OK",_xlfn.IFS(CE89=CF89="休","OK",CH88&gt;=2,"OK",CH88&gt;=2-CI84,"OK",CH88&lt;2,"NG"))</f>
        <v>OK</v>
      </c>
      <c r="CI90" s="62"/>
      <c r="CJ90" s="66"/>
      <c r="CK90" s="16" t="s">
        <v>13</v>
      </c>
      <c r="CL90" s="69"/>
      <c r="CM90" s="24"/>
      <c r="CN90" s="24"/>
      <c r="CO90" s="24"/>
      <c r="CP90" s="24"/>
      <c r="CQ90" s="24"/>
      <c r="CR90" s="24"/>
      <c r="CS90" s="51" t="s">
        <v>59</v>
      </c>
      <c r="CT90" s="61" t="str">
        <f>IF(CQ91="","OK",_xlfn.IFS(CQ89=CR89="休","OK",CT88&gt;=2,"OK",CT88&gt;=2-CU84,"OK",CT88&lt;2,"NG"))</f>
        <v>OK</v>
      </c>
      <c r="CU90" s="62"/>
    </row>
    <row r="91" spans="2:99" hidden="1" outlineLevel="1">
      <c r="C91" s="25" t="str">
        <f t="shared" ref="C91:I91" si="175">IF(C83="","",IF(C88="","通常",IF(C88="　","通常",C88)))</f>
        <v>通常</v>
      </c>
      <c r="D91" s="25" t="str">
        <f t="shared" si="175"/>
        <v>通常</v>
      </c>
      <c r="E91" s="25" t="str">
        <f t="shared" si="175"/>
        <v>通常</v>
      </c>
      <c r="F91" s="25" t="str">
        <f t="shared" si="175"/>
        <v>通常</v>
      </c>
      <c r="G91" s="25" t="str">
        <f t="shared" si="175"/>
        <v>通常</v>
      </c>
      <c r="H91" s="25" t="str">
        <f t="shared" si="175"/>
        <v>通常</v>
      </c>
      <c r="I91" s="25" t="str">
        <f t="shared" si="175"/>
        <v>通常</v>
      </c>
      <c r="J91" s="52"/>
      <c r="K91" s="62"/>
      <c r="L91" s="62"/>
      <c r="M91" s="66"/>
      <c r="O91" s="25" t="str">
        <f t="shared" ref="O91:U91" si="176">IF(O83="","",IF(O88="","通常",IF(O88="　","通常",O88)))</f>
        <v>通常</v>
      </c>
      <c r="P91" s="25" t="str">
        <f t="shared" si="176"/>
        <v>通常</v>
      </c>
      <c r="Q91" s="25" t="str">
        <f t="shared" si="176"/>
        <v>通常</v>
      </c>
      <c r="R91" s="25" t="str">
        <f t="shared" si="176"/>
        <v>通常</v>
      </c>
      <c r="S91" s="25" t="str">
        <f t="shared" si="176"/>
        <v>通常</v>
      </c>
      <c r="T91" s="25" t="str">
        <f t="shared" si="176"/>
        <v>通常</v>
      </c>
      <c r="U91" s="25" t="str">
        <f t="shared" si="176"/>
        <v>通常</v>
      </c>
      <c r="V91" s="52"/>
      <c r="W91" s="62"/>
      <c r="X91" s="62"/>
      <c r="AB91" s="25" t="str">
        <f t="shared" ref="AB91:AH91" si="177">IF(AB83="","",IF(AB88="","通常",IF(AB88="　","通常",AB88)))</f>
        <v>通常</v>
      </c>
      <c r="AC91" s="25" t="str">
        <f t="shared" si="177"/>
        <v>通常</v>
      </c>
      <c r="AD91" s="25" t="str">
        <f t="shared" si="177"/>
        <v>通常</v>
      </c>
      <c r="AE91" s="25" t="str">
        <f t="shared" si="177"/>
        <v>通常</v>
      </c>
      <c r="AF91" s="25" t="str">
        <f t="shared" si="177"/>
        <v>通常</v>
      </c>
      <c r="AG91" s="25" t="str">
        <f t="shared" si="177"/>
        <v>通常</v>
      </c>
      <c r="AH91" s="25" t="str">
        <f t="shared" si="177"/>
        <v>通常</v>
      </c>
      <c r="AI91" s="52"/>
      <c r="AJ91" s="62"/>
      <c r="AK91" s="62"/>
      <c r="AL91" s="66"/>
      <c r="AN91" s="25" t="str">
        <f t="shared" ref="AN91:AT91" si="178">IF(AN83="","",IF(AN88="","通常",IF(AN88="　","通常",AN88)))</f>
        <v/>
      </c>
      <c r="AO91" s="25" t="str">
        <f t="shared" si="178"/>
        <v/>
      </c>
      <c r="AP91" s="25" t="str">
        <f t="shared" si="178"/>
        <v/>
      </c>
      <c r="AQ91" s="25" t="str">
        <f t="shared" si="178"/>
        <v/>
      </c>
      <c r="AR91" s="25" t="str">
        <f t="shared" si="178"/>
        <v/>
      </c>
      <c r="AS91" s="25" t="str">
        <f t="shared" si="178"/>
        <v/>
      </c>
      <c r="AT91" s="25" t="str">
        <f t="shared" si="178"/>
        <v/>
      </c>
      <c r="AU91" s="52"/>
      <c r="AV91" s="62"/>
      <c r="AW91" s="62"/>
      <c r="BA91" s="25" t="str">
        <f t="shared" ref="BA91:BG91" si="179">IF(BA83="","",IF(BA88="","通常",IF(BA88="　","通常",BA88)))</f>
        <v/>
      </c>
      <c r="BB91" s="25" t="str">
        <f t="shared" si="179"/>
        <v/>
      </c>
      <c r="BC91" s="25" t="str">
        <f t="shared" si="179"/>
        <v/>
      </c>
      <c r="BD91" s="25" t="str">
        <f t="shared" si="179"/>
        <v/>
      </c>
      <c r="BE91" s="25" t="str">
        <f t="shared" si="179"/>
        <v/>
      </c>
      <c r="BF91" s="25" t="str">
        <f t="shared" si="179"/>
        <v/>
      </c>
      <c r="BG91" s="25" t="str">
        <f t="shared" si="179"/>
        <v/>
      </c>
      <c r="BH91" s="52"/>
      <c r="BI91" s="62"/>
      <c r="BJ91" s="62"/>
      <c r="BK91" s="66"/>
      <c r="BM91" s="25" t="str">
        <f t="shared" ref="BM91:BS91" si="180">IF(BM83="","",IF(BM88="","通常",IF(BM88="　","通常",BM88)))</f>
        <v/>
      </c>
      <c r="BN91" s="25" t="str">
        <f t="shared" si="180"/>
        <v/>
      </c>
      <c r="BO91" s="25" t="str">
        <f t="shared" si="180"/>
        <v/>
      </c>
      <c r="BP91" s="25" t="str">
        <f t="shared" si="180"/>
        <v/>
      </c>
      <c r="BQ91" s="25" t="str">
        <f t="shared" si="180"/>
        <v/>
      </c>
      <c r="BR91" s="25" t="str">
        <f t="shared" si="180"/>
        <v/>
      </c>
      <c r="BS91" s="25" t="str">
        <f t="shared" si="180"/>
        <v/>
      </c>
      <c r="BT91" s="52"/>
      <c r="BU91" s="62"/>
      <c r="BV91" s="62"/>
      <c r="BZ91" s="25" t="str">
        <f t="shared" ref="BZ91:CF91" si="181">IF(BZ83="","",IF(BZ88="","通常",IF(BZ88="　","通常",BZ88)))</f>
        <v/>
      </c>
      <c r="CA91" s="25" t="str">
        <f t="shared" si="181"/>
        <v/>
      </c>
      <c r="CB91" s="25" t="str">
        <f t="shared" si="181"/>
        <v/>
      </c>
      <c r="CC91" s="25" t="str">
        <f t="shared" si="181"/>
        <v/>
      </c>
      <c r="CD91" s="25" t="str">
        <f t="shared" si="181"/>
        <v/>
      </c>
      <c r="CE91" s="25" t="str">
        <f t="shared" si="181"/>
        <v/>
      </c>
      <c r="CF91" s="25" t="str">
        <f t="shared" si="181"/>
        <v/>
      </c>
      <c r="CG91" s="52"/>
      <c r="CH91" s="62"/>
      <c r="CI91" s="62"/>
      <c r="CJ91" s="66"/>
      <c r="CL91" s="25" t="str">
        <f t="shared" ref="CL91:CR91" si="182">IF(CL83="","",IF(CL88="","通常",IF(CL88="　","通常",CL88)))</f>
        <v/>
      </c>
      <c r="CM91" s="25" t="str">
        <f t="shared" si="182"/>
        <v/>
      </c>
      <c r="CN91" s="25" t="str">
        <f t="shared" si="182"/>
        <v/>
      </c>
      <c r="CO91" s="25" t="str">
        <f t="shared" si="182"/>
        <v/>
      </c>
      <c r="CP91" s="25" t="str">
        <f t="shared" si="182"/>
        <v/>
      </c>
      <c r="CQ91" s="25" t="str">
        <f t="shared" si="182"/>
        <v/>
      </c>
      <c r="CR91" s="25" t="str">
        <f t="shared" si="182"/>
        <v/>
      </c>
      <c r="CS91" s="52"/>
      <c r="CT91" s="62"/>
      <c r="CU91" s="62"/>
    </row>
    <row r="92" spans="2:99" hidden="1" outlineLevel="1">
      <c r="C92" s="25" t="str">
        <f t="shared" ref="C92:I92" si="183">IF(C83="","",IF(C88="","通常実績",IF(C88="　","通常実績",C88)))</f>
        <v>通常実績</v>
      </c>
      <c r="D92" s="25" t="str">
        <f t="shared" si="183"/>
        <v>通常実績</v>
      </c>
      <c r="E92" s="25" t="str">
        <f t="shared" si="183"/>
        <v>通常実績</v>
      </c>
      <c r="F92" s="25" t="str">
        <f t="shared" si="183"/>
        <v>通常実績</v>
      </c>
      <c r="G92" s="25" t="str">
        <f t="shared" si="183"/>
        <v>通常実績</v>
      </c>
      <c r="H92" s="25" t="str">
        <f t="shared" si="183"/>
        <v>通常実績</v>
      </c>
      <c r="I92" s="25" t="str">
        <f t="shared" si="183"/>
        <v>通常実績</v>
      </c>
      <c r="J92" s="52"/>
      <c r="K92" s="62"/>
      <c r="L92" s="62"/>
      <c r="M92" s="66"/>
      <c r="O92" s="25" t="str">
        <f t="shared" ref="O92:U92" si="184">IF(O83="","",IF(O88="","通常実績",IF(O88="　","通常実績",O88)))</f>
        <v>通常実績</v>
      </c>
      <c r="P92" s="25" t="str">
        <f t="shared" si="184"/>
        <v>通常実績</v>
      </c>
      <c r="Q92" s="25" t="str">
        <f t="shared" si="184"/>
        <v>通常実績</v>
      </c>
      <c r="R92" s="25" t="str">
        <f t="shared" si="184"/>
        <v>通常実績</v>
      </c>
      <c r="S92" s="25" t="str">
        <f t="shared" si="184"/>
        <v>通常実績</v>
      </c>
      <c r="T92" s="25" t="str">
        <f t="shared" si="184"/>
        <v>通常実績</v>
      </c>
      <c r="U92" s="25" t="str">
        <f t="shared" si="184"/>
        <v>通常実績</v>
      </c>
      <c r="V92" s="52"/>
      <c r="W92" s="62"/>
      <c r="X92" s="62"/>
      <c r="AB92" s="25" t="str">
        <f t="shared" ref="AB92:AH92" si="185">IF(AB83="","",IF(AB88="","通常実績",IF(AB88="　","通常実績",AB88)))</f>
        <v>通常実績</v>
      </c>
      <c r="AC92" s="25" t="str">
        <f t="shared" si="185"/>
        <v>通常実績</v>
      </c>
      <c r="AD92" s="25" t="str">
        <f t="shared" si="185"/>
        <v>通常実績</v>
      </c>
      <c r="AE92" s="25" t="str">
        <f t="shared" si="185"/>
        <v>通常実績</v>
      </c>
      <c r="AF92" s="25" t="str">
        <f t="shared" si="185"/>
        <v>通常実績</v>
      </c>
      <c r="AG92" s="25" t="str">
        <f t="shared" si="185"/>
        <v>通常実績</v>
      </c>
      <c r="AH92" s="25" t="str">
        <f t="shared" si="185"/>
        <v>通常実績</v>
      </c>
      <c r="AI92" s="52"/>
      <c r="AJ92" s="62"/>
      <c r="AK92" s="62"/>
      <c r="AL92" s="66"/>
      <c r="AN92" s="25" t="str">
        <f t="shared" ref="AN92:AT92" si="186">IF(AN83="","",IF(AN88="","通常実績",IF(AN88="　","通常実績",AN88)))</f>
        <v/>
      </c>
      <c r="AO92" s="25" t="str">
        <f t="shared" si="186"/>
        <v/>
      </c>
      <c r="AP92" s="25" t="str">
        <f t="shared" si="186"/>
        <v/>
      </c>
      <c r="AQ92" s="25" t="str">
        <f t="shared" si="186"/>
        <v/>
      </c>
      <c r="AR92" s="25" t="str">
        <f t="shared" si="186"/>
        <v/>
      </c>
      <c r="AS92" s="25" t="str">
        <f t="shared" si="186"/>
        <v/>
      </c>
      <c r="AT92" s="25" t="str">
        <f t="shared" si="186"/>
        <v/>
      </c>
      <c r="AU92" s="52"/>
      <c r="AV92" s="62"/>
      <c r="AW92" s="62"/>
      <c r="BA92" s="25" t="str">
        <f t="shared" ref="BA92:BG92" si="187">IF(BA83="","",IF(BA88="","通常実績",IF(BA88="　","通常実績",BA88)))</f>
        <v/>
      </c>
      <c r="BB92" s="25" t="str">
        <f t="shared" si="187"/>
        <v/>
      </c>
      <c r="BC92" s="25" t="str">
        <f t="shared" si="187"/>
        <v/>
      </c>
      <c r="BD92" s="25" t="str">
        <f t="shared" si="187"/>
        <v/>
      </c>
      <c r="BE92" s="25" t="str">
        <f t="shared" si="187"/>
        <v/>
      </c>
      <c r="BF92" s="25" t="str">
        <f t="shared" si="187"/>
        <v/>
      </c>
      <c r="BG92" s="25" t="str">
        <f t="shared" si="187"/>
        <v/>
      </c>
      <c r="BH92" s="52"/>
      <c r="BI92" s="62"/>
      <c r="BJ92" s="62"/>
      <c r="BK92" s="66"/>
      <c r="BM92" s="25" t="str">
        <f t="shared" ref="BM92:BS92" si="188">IF(BM83="","",IF(BM88="","通常実績",IF(BM88="　","通常実績",BM88)))</f>
        <v/>
      </c>
      <c r="BN92" s="25" t="str">
        <f t="shared" si="188"/>
        <v/>
      </c>
      <c r="BO92" s="25" t="str">
        <f t="shared" si="188"/>
        <v/>
      </c>
      <c r="BP92" s="25" t="str">
        <f t="shared" si="188"/>
        <v/>
      </c>
      <c r="BQ92" s="25" t="str">
        <f t="shared" si="188"/>
        <v/>
      </c>
      <c r="BR92" s="25" t="str">
        <f t="shared" si="188"/>
        <v/>
      </c>
      <c r="BS92" s="25" t="str">
        <f t="shared" si="188"/>
        <v/>
      </c>
      <c r="BT92" s="52"/>
      <c r="BU92" s="62"/>
      <c r="BV92" s="62"/>
      <c r="BZ92" s="25" t="str">
        <f t="shared" ref="BZ92:CF92" si="189">IF(BZ83="","",IF(BZ88="","通常実績",IF(BZ88="　","通常実績",BZ88)))</f>
        <v/>
      </c>
      <c r="CA92" s="25" t="str">
        <f t="shared" si="189"/>
        <v/>
      </c>
      <c r="CB92" s="25" t="str">
        <f t="shared" si="189"/>
        <v/>
      </c>
      <c r="CC92" s="25" t="str">
        <f t="shared" si="189"/>
        <v/>
      </c>
      <c r="CD92" s="25" t="str">
        <f t="shared" si="189"/>
        <v/>
      </c>
      <c r="CE92" s="25" t="str">
        <f t="shared" si="189"/>
        <v/>
      </c>
      <c r="CF92" s="25" t="str">
        <f t="shared" si="189"/>
        <v/>
      </c>
      <c r="CG92" s="52"/>
      <c r="CH92" s="62"/>
      <c r="CI92" s="62"/>
      <c r="CJ92" s="66"/>
      <c r="CL92" s="25" t="str">
        <f t="shared" ref="CL92:CR92" si="190">IF(CL83="","",IF(CL88="","通常実績",IF(CL88="　","通常実績",CL88)))</f>
        <v/>
      </c>
      <c r="CM92" s="25" t="str">
        <f t="shared" si="190"/>
        <v/>
      </c>
      <c r="CN92" s="25" t="str">
        <f t="shared" si="190"/>
        <v/>
      </c>
      <c r="CO92" s="25" t="str">
        <f t="shared" si="190"/>
        <v/>
      </c>
      <c r="CP92" s="25" t="str">
        <f t="shared" si="190"/>
        <v/>
      </c>
      <c r="CQ92" s="25" t="str">
        <f t="shared" si="190"/>
        <v/>
      </c>
      <c r="CR92" s="25" t="str">
        <f t="shared" si="190"/>
        <v/>
      </c>
      <c r="CS92" s="52"/>
      <c r="CT92" s="62"/>
      <c r="CU92" s="62"/>
    </row>
    <row r="93" spans="2:99" collapsed="1">
      <c r="C93" s="26"/>
      <c r="D93" s="26"/>
      <c r="E93" s="26"/>
      <c r="F93" s="26"/>
      <c r="G93" s="26"/>
      <c r="H93" s="26"/>
      <c r="I93" s="26"/>
      <c r="J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</row>
    <row r="94" spans="2:99" s="3" customFormat="1" ht="13.5" hidden="1" customHeight="1" outlineLevel="1">
      <c r="B94" s="8"/>
      <c r="C94" s="3">
        <f>YEAR(I81+1)</f>
        <v>2026</v>
      </c>
      <c r="D94" s="3">
        <f>MONTH(I81+1)</f>
        <v>9</v>
      </c>
      <c r="E94" s="37">
        <f>DAY(I83)+1</f>
        <v>7</v>
      </c>
      <c r="F94" s="38">
        <f>DATE(C94,D94,E94)</f>
        <v>46272</v>
      </c>
      <c r="G94" s="8"/>
      <c r="H94" s="8"/>
      <c r="J94" s="8"/>
      <c r="K94" s="8"/>
      <c r="L94" s="8"/>
      <c r="M94" s="8"/>
      <c r="N94" s="8"/>
      <c r="O94" s="3">
        <f>YEAR(U81+1)</f>
        <v>2026</v>
      </c>
      <c r="P94" s="3">
        <f>MONTH(U81+1)</f>
        <v>11</v>
      </c>
      <c r="Q94" s="37">
        <f>DAY(U83)+1</f>
        <v>2</v>
      </c>
      <c r="R94" s="38">
        <f>DATE(O94,P94,Q94)</f>
        <v>46328</v>
      </c>
      <c r="S94" s="8"/>
      <c r="T94" s="8"/>
      <c r="V94" s="8"/>
      <c r="W94" s="8"/>
      <c r="X94" s="8"/>
      <c r="AA94" s="8"/>
      <c r="AB94" s="3">
        <f>YEAR(AH81+1)</f>
        <v>2026</v>
      </c>
      <c r="AC94" s="3">
        <f>MONTH(AH81+1)</f>
        <v>12</v>
      </c>
      <c r="AD94" s="37">
        <f>DAY(AH81*1)</f>
        <v>27</v>
      </c>
      <c r="AE94" s="38">
        <f>DATE(AB94,AC94,AD94)</f>
        <v>46383</v>
      </c>
      <c r="AF94" s="8"/>
      <c r="AG94" s="8"/>
      <c r="AI94" s="8"/>
      <c r="AJ94" s="8"/>
      <c r="AK94" s="8"/>
      <c r="AL94" s="8"/>
      <c r="AM94" s="8"/>
      <c r="AN94" s="3">
        <f>YEAR(AT81+1)</f>
        <v>2027</v>
      </c>
      <c r="AO94" s="3">
        <f>MONTH(AT81+1)</f>
        <v>2</v>
      </c>
      <c r="AP94" s="37" t="e">
        <f>DAY(AT83)+1</f>
        <v>#VALUE!</v>
      </c>
      <c r="AQ94" s="38" t="e">
        <f>DATE(AN94,AO94,AP94)</f>
        <v>#VALUE!</v>
      </c>
      <c r="AR94" s="8"/>
      <c r="AS94" s="8"/>
      <c r="AU94" s="8"/>
      <c r="AV94" s="8"/>
      <c r="AW94" s="8"/>
      <c r="AZ94" s="8"/>
      <c r="BA94" s="3">
        <f>YEAR(BG81+1)</f>
        <v>2027</v>
      </c>
      <c r="BB94" s="3">
        <f>MONTH(BG81+1)</f>
        <v>4</v>
      </c>
      <c r="BC94" s="37">
        <f>DAY(BG81*1)</f>
        <v>18</v>
      </c>
      <c r="BD94" s="38">
        <f>DATE(BA94,BB94,BC94)</f>
        <v>46495</v>
      </c>
      <c r="BE94" s="8"/>
      <c r="BF94" s="8"/>
      <c r="BH94" s="8"/>
      <c r="BI94" s="8"/>
      <c r="BJ94" s="8"/>
      <c r="BK94" s="8"/>
      <c r="BL94" s="8"/>
      <c r="BM94" s="3">
        <f>YEAR(BS81+1)</f>
        <v>2027</v>
      </c>
      <c r="BN94" s="3">
        <f>MONTH(BS81+1)</f>
        <v>6</v>
      </c>
      <c r="BO94" s="37" t="e">
        <f>DAY(BS83)+1</f>
        <v>#VALUE!</v>
      </c>
      <c r="BP94" s="38" t="e">
        <f>DATE(BM94,BN94,BO94)</f>
        <v>#VALUE!</v>
      </c>
      <c r="BQ94" s="8"/>
      <c r="BR94" s="8"/>
      <c r="BT94" s="8"/>
      <c r="BU94" s="8"/>
      <c r="BV94" s="8"/>
      <c r="BY94" s="8"/>
      <c r="BZ94" s="3">
        <f>YEAR(CF81+1)</f>
        <v>2027</v>
      </c>
      <c r="CA94" s="3">
        <f>MONTH(CF81+1)</f>
        <v>8</v>
      </c>
      <c r="CB94" s="37">
        <f>DAY(CF81*1)</f>
        <v>8</v>
      </c>
      <c r="CC94" s="38">
        <f>DATE(BZ94,CA94,CB94)</f>
        <v>46607</v>
      </c>
      <c r="CD94" s="8"/>
      <c r="CE94" s="8"/>
      <c r="CG94" s="8"/>
      <c r="CH94" s="8"/>
      <c r="CI94" s="8"/>
      <c r="CJ94" s="8"/>
      <c r="CK94" s="8"/>
      <c r="CL94" s="3">
        <f>YEAR(CR81+1)</f>
        <v>2027</v>
      </c>
      <c r="CM94" s="3">
        <f>MONTH(CR81+1)</f>
        <v>10</v>
      </c>
      <c r="CN94" s="37" t="e">
        <f>DAY(CR83)+1</f>
        <v>#VALUE!</v>
      </c>
      <c r="CO94" s="38" t="e">
        <f>DATE(CL94,CM94,CN94)</f>
        <v>#VALUE!</v>
      </c>
      <c r="CP94" s="8"/>
      <c r="CQ94" s="8"/>
      <c r="CS94" s="8"/>
      <c r="CT94" s="8"/>
      <c r="CU94" s="8"/>
    </row>
    <row r="95" spans="2:99" s="4" customFormat="1" ht="13.5" hidden="1" customHeight="1" outlineLevel="1">
      <c r="B95" s="9"/>
      <c r="C95" s="4">
        <f>I81+1</f>
        <v>46272</v>
      </c>
      <c r="D95" s="4">
        <f t="shared" ref="D95:I95" si="191">C95+1</f>
        <v>46273</v>
      </c>
      <c r="E95" s="4">
        <f t="shared" si="191"/>
        <v>46274</v>
      </c>
      <c r="F95" s="4">
        <f t="shared" si="191"/>
        <v>46275</v>
      </c>
      <c r="G95" s="4">
        <f t="shared" si="191"/>
        <v>46276</v>
      </c>
      <c r="H95" s="4">
        <f t="shared" si="191"/>
        <v>46277</v>
      </c>
      <c r="I95" s="4">
        <f t="shared" si="191"/>
        <v>46278</v>
      </c>
      <c r="J95" s="9"/>
      <c r="K95" s="9"/>
      <c r="L95" s="9"/>
      <c r="M95" s="9"/>
      <c r="N95" s="9"/>
      <c r="O95" s="4">
        <f>U81+1</f>
        <v>46328</v>
      </c>
      <c r="P95" s="4">
        <f t="shared" ref="P95:U95" si="192">O95+1</f>
        <v>46329</v>
      </c>
      <c r="Q95" s="4">
        <f t="shared" si="192"/>
        <v>46330</v>
      </c>
      <c r="R95" s="4">
        <f t="shared" si="192"/>
        <v>46331</v>
      </c>
      <c r="S95" s="4">
        <f t="shared" si="192"/>
        <v>46332</v>
      </c>
      <c r="T95" s="4">
        <f t="shared" si="192"/>
        <v>46333</v>
      </c>
      <c r="U95" s="4">
        <f t="shared" si="192"/>
        <v>46334</v>
      </c>
      <c r="V95" s="9"/>
      <c r="W95" s="9"/>
      <c r="X95" s="9"/>
      <c r="AA95" s="9"/>
      <c r="AB95" s="4">
        <f>AH81+1</f>
        <v>46384</v>
      </c>
      <c r="AC95" s="4">
        <f t="shared" ref="AC95:AH95" si="193">AB95+1</f>
        <v>46385</v>
      </c>
      <c r="AD95" s="4">
        <f t="shared" si="193"/>
        <v>46386</v>
      </c>
      <c r="AE95" s="4">
        <f t="shared" si="193"/>
        <v>46387</v>
      </c>
      <c r="AF95" s="4">
        <f t="shared" si="193"/>
        <v>46388</v>
      </c>
      <c r="AG95" s="4">
        <f t="shared" si="193"/>
        <v>46389</v>
      </c>
      <c r="AH95" s="4">
        <f t="shared" si="193"/>
        <v>46390</v>
      </c>
      <c r="AI95" s="9"/>
      <c r="AJ95" s="9"/>
      <c r="AK95" s="9"/>
      <c r="AL95" s="9"/>
      <c r="AM95" s="9"/>
      <c r="AN95" s="4">
        <f>AT81+1</f>
        <v>46440</v>
      </c>
      <c r="AO95" s="4">
        <f t="shared" ref="AO95:AT95" si="194">AN95+1</f>
        <v>46441</v>
      </c>
      <c r="AP95" s="4">
        <f t="shared" si="194"/>
        <v>46442</v>
      </c>
      <c r="AQ95" s="4">
        <f t="shared" si="194"/>
        <v>46443</v>
      </c>
      <c r="AR95" s="4">
        <f t="shared" si="194"/>
        <v>46444</v>
      </c>
      <c r="AS95" s="4">
        <f t="shared" si="194"/>
        <v>46445</v>
      </c>
      <c r="AT95" s="4">
        <f t="shared" si="194"/>
        <v>46446</v>
      </c>
      <c r="AU95" s="9"/>
      <c r="AV95" s="9"/>
      <c r="AW95" s="9"/>
      <c r="AZ95" s="9"/>
      <c r="BA95" s="4">
        <f>BG81+1</f>
        <v>46496</v>
      </c>
      <c r="BB95" s="4">
        <f t="shared" ref="BB95:BG95" si="195">BA95+1</f>
        <v>46497</v>
      </c>
      <c r="BC95" s="4">
        <f t="shared" si="195"/>
        <v>46498</v>
      </c>
      <c r="BD95" s="4">
        <f t="shared" si="195"/>
        <v>46499</v>
      </c>
      <c r="BE95" s="4">
        <f t="shared" si="195"/>
        <v>46500</v>
      </c>
      <c r="BF95" s="4">
        <f t="shared" si="195"/>
        <v>46501</v>
      </c>
      <c r="BG95" s="4">
        <f t="shared" si="195"/>
        <v>46502</v>
      </c>
      <c r="BH95" s="9"/>
      <c r="BI95" s="9"/>
      <c r="BJ95" s="9"/>
      <c r="BK95" s="9"/>
      <c r="BL95" s="9"/>
      <c r="BM95" s="4">
        <f>BS81+1</f>
        <v>46552</v>
      </c>
      <c r="BN95" s="4">
        <f t="shared" ref="BN95:BS95" si="196">BM95+1</f>
        <v>46553</v>
      </c>
      <c r="BO95" s="4">
        <f t="shared" si="196"/>
        <v>46554</v>
      </c>
      <c r="BP95" s="4">
        <f t="shared" si="196"/>
        <v>46555</v>
      </c>
      <c r="BQ95" s="4">
        <f t="shared" si="196"/>
        <v>46556</v>
      </c>
      <c r="BR95" s="4">
        <f t="shared" si="196"/>
        <v>46557</v>
      </c>
      <c r="BS95" s="4">
        <f t="shared" si="196"/>
        <v>46558</v>
      </c>
      <c r="BT95" s="9"/>
      <c r="BU95" s="9"/>
      <c r="BV95" s="9"/>
      <c r="BY95" s="9"/>
      <c r="BZ95" s="4">
        <f>CF81+1</f>
        <v>46608</v>
      </c>
      <c r="CA95" s="4">
        <f t="shared" ref="CA95:CF95" si="197">BZ95+1</f>
        <v>46609</v>
      </c>
      <c r="CB95" s="4">
        <f t="shared" si="197"/>
        <v>46610</v>
      </c>
      <c r="CC95" s="4">
        <f t="shared" si="197"/>
        <v>46611</v>
      </c>
      <c r="CD95" s="4">
        <f t="shared" si="197"/>
        <v>46612</v>
      </c>
      <c r="CE95" s="4">
        <f t="shared" si="197"/>
        <v>46613</v>
      </c>
      <c r="CF95" s="4">
        <f t="shared" si="197"/>
        <v>46614</v>
      </c>
      <c r="CG95" s="9"/>
      <c r="CH95" s="9"/>
      <c r="CI95" s="9"/>
      <c r="CJ95" s="9"/>
      <c r="CK95" s="9"/>
      <c r="CL95" s="4">
        <f>CR81+1</f>
        <v>46664</v>
      </c>
      <c r="CM95" s="4">
        <f t="shared" ref="CM95:CR95" si="198">CL95+1</f>
        <v>46665</v>
      </c>
      <c r="CN95" s="4">
        <f t="shared" si="198"/>
        <v>46666</v>
      </c>
      <c r="CO95" s="4">
        <f t="shared" si="198"/>
        <v>46667</v>
      </c>
      <c r="CP95" s="4">
        <f t="shared" si="198"/>
        <v>46668</v>
      </c>
      <c r="CQ95" s="4">
        <f t="shared" si="198"/>
        <v>46669</v>
      </c>
      <c r="CR95" s="4">
        <f t="shared" si="198"/>
        <v>46670</v>
      </c>
      <c r="CS95" s="9"/>
      <c r="CT95" s="9"/>
      <c r="CU95" s="9"/>
    </row>
    <row r="96" spans="2:99" ht="13.5" customHeight="1" collapsed="1">
      <c r="B96" s="10" t="s">
        <v>28</v>
      </c>
      <c r="C96" s="17">
        <f>DATE($C94,$D94,1)</f>
        <v>46266</v>
      </c>
      <c r="D96" s="31"/>
      <c r="E96" s="31"/>
      <c r="F96" s="31"/>
      <c r="G96" s="31"/>
      <c r="H96" s="31"/>
      <c r="I96" s="31"/>
      <c r="J96" s="31"/>
      <c r="K96" s="55"/>
      <c r="L96" s="63"/>
      <c r="M96" s="1"/>
      <c r="N96" s="10" t="s">
        <v>28</v>
      </c>
      <c r="O96" s="17">
        <f>DATE($O94,$P94,1)</f>
        <v>46327</v>
      </c>
      <c r="P96" s="31"/>
      <c r="Q96" s="31"/>
      <c r="R96" s="31"/>
      <c r="S96" s="31"/>
      <c r="T96" s="31"/>
      <c r="U96" s="31"/>
      <c r="V96" s="31"/>
      <c r="W96" s="55"/>
      <c r="X96" s="63"/>
      <c r="AA96" s="10" t="s">
        <v>28</v>
      </c>
      <c r="AB96" s="17">
        <f>DATE($AB94,$AC94,1)</f>
        <v>46357</v>
      </c>
      <c r="AC96" s="31"/>
      <c r="AD96" s="31"/>
      <c r="AE96" s="31"/>
      <c r="AF96" s="31"/>
      <c r="AG96" s="31"/>
      <c r="AH96" s="31"/>
      <c r="AI96" s="31"/>
      <c r="AJ96" s="55"/>
      <c r="AK96" s="63"/>
      <c r="AL96" s="1"/>
      <c r="AM96" s="10" t="s">
        <v>28</v>
      </c>
      <c r="AN96" s="17">
        <f>DATE($AN94,$AO94,1)</f>
        <v>46419</v>
      </c>
      <c r="AO96" s="31"/>
      <c r="AP96" s="31"/>
      <c r="AQ96" s="31"/>
      <c r="AR96" s="31"/>
      <c r="AS96" s="31"/>
      <c r="AT96" s="31"/>
      <c r="AU96" s="31"/>
      <c r="AV96" s="55"/>
      <c r="AW96" s="63"/>
      <c r="AZ96" s="10" t="s">
        <v>28</v>
      </c>
      <c r="BA96" s="17">
        <f>DATE(BA94,BB94,1)</f>
        <v>46478</v>
      </c>
      <c r="BB96" s="31"/>
      <c r="BC96" s="31"/>
      <c r="BD96" s="31"/>
      <c r="BE96" s="31"/>
      <c r="BF96" s="31"/>
      <c r="BG96" s="31"/>
      <c r="BH96" s="31"/>
      <c r="BI96" s="55"/>
      <c r="BJ96" s="63"/>
      <c r="BK96" s="1"/>
      <c r="BL96" s="10" t="s">
        <v>28</v>
      </c>
      <c r="BM96" s="17">
        <f>DATE(BM94,BN94,1)</f>
        <v>46539</v>
      </c>
      <c r="BN96" s="31"/>
      <c r="BO96" s="31"/>
      <c r="BP96" s="31"/>
      <c r="BQ96" s="31"/>
      <c r="BR96" s="31"/>
      <c r="BS96" s="31"/>
      <c r="BT96" s="31"/>
      <c r="BU96" s="55"/>
      <c r="BV96" s="63"/>
      <c r="BY96" s="10" t="s">
        <v>28</v>
      </c>
      <c r="BZ96" s="17">
        <f>DATE(BZ94,CA94,1)</f>
        <v>46600</v>
      </c>
      <c r="CA96" s="31"/>
      <c r="CB96" s="31"/>
      <c r="CC96" s="31"/>
      <c r="CD96" s="31"/>
      <c r="CE96" s="31"/>
      <c r="CF96" s="31"/>
      <c r="CG96" s="31"/>
      <c r="CH96" s="55"/>
      <c r="CI96" s="63"/>
      <c r="CJ96" s="1"/>
      <c r="CK96" s="10" t="s">
        <v>28</v>
      </c>
      <c r="CL96" s="17">
        <f>DATE(CL94,CM94,1)</f>
        <v>46661</v>
      </c>
      <c r="CM96" s="31"/>
      <c r="CN96" s="31"/>
      <c r="CO96" s="31"/>
      <c r="CP96" s="31"/>
      <c r="CQ96" s="31"/>
      <c r="CR96" s="31"/>
      <c r="CS96" s="31"/>
      <c r="CT96" s="55"/>
      <c r="CU96" s="63"/>
    </row>
    <row r="97" spans="2:99">
      <c r="B97" s="11" t="s">
        <v>30</v>
      </c>
      <c r="C97" s="27">
        <f>IF(I81&lt;$G$8,I83+1,"")</f>
        <v>46272</v>
      </c>
      <c r="D97" s="36">
        <f t="shared" ref="D97:I97" si="199">IF(C95&lt;$G$8,C97+1,"")</f>
        <v>46273</v>
      </c>
      <c r="E97" s="36">
        <f t="shared" si="199"/>
        <v>46274</v>
      </c>
      <c r="F97" s="36">
        <f t="shared" si="199"/>
        <v>46275</v>
      </c>
      <c r="G97" s="36">
        <f t="shared" si="199"/>
        <v>46276</v>
      </c>
      <c r="H97" s="36">
        <f t="shared" si="199"/>
        <v>46277</v>
      </c>
      <c r="I97" s="36">
        <f t="shared" si="199"/>
        <v>46278</v>
      </c>
      <c r="J97" s="48" t="s">
        <v>57</v>
      </c>
      <c r="K97" s="56">
        <f>+COUNTIFS(C98:I98,"土",C102:I102,"")+COUNTIFS(C98:I98,"日",C102:I102,"")+COUNTIFS(祝日,C95)+COUNTIFS(祝日,D95)+COUNTIFS(祝日,E95)+COUNTIFS(祝日,F95)+COUNTIFS(祝日,G95)</f>
        <v>2</v>
      </c>
      <c r="M97" s="1"/>
      <c r="N97" s="11" t="s">
        <v>30</v>
      </c>
      <c r="O97" s="27">
        <f>IF(U81&lt;$G$8,U83+1,"")</f>
        <v>46328</v>
      </c>
      <c r="P97" s="36">
        <f t="shared" ref="P97:U97" si="200">IF(O95&lt;$G$8,O97+1,"")</f>
        <v>46329</v>
      </c>
      <c r="Q97" s="36">
        <f t="shared" si="200"/>
        <v>46330</v>
      </c>
      <c r="R97" s="36">
        <f t="shared" si="200"/>
        <v>46331</v>
      </c>
      <c r="S97" s="36">
        <f t="shared" si="200"/>
        <v>46332</v>
      </c>
      <c r="T97" s="36">
        <f t="shared" si="200"/>
        <v>46333</v>
      </c>
      <c r="U97" s="36">
        <f t="shared" si="200"/>
        <v>46334</v>
      </c>
      <c r="V97" s="48" t="s">
        <v>57</v>
      </c>
      <c r="W97" s="56">
        <f>+COUNTIFS(O98:U98,"土",O102:U102,"")+COUNTIFS(O98:U98,"日",O102:U102,"")+COUNTIFS(祝日,O95)+COUNTIFS(祝日,P95)+COUNTIFS(祝日,Q95)+COUNTIFS(祝日,R95)+COUNTIFS(祝日,S95)</f>
        <v>3</v>
      </c>
      <c r="AA97" s="11" t="s">
        <v>30</v>
      </c>
      <c r="AB97" s="27">
        <f>IF(AH81&lt;$G$8,AH83+1,"")</f>
        <v>46384</v>
      </c>
      <c r="AC97" s="36">
        <f t="shared" ref="AC97:AH97" si="201">IF(AB95&lt;$G$8,AB97+1,"")</f>
        <v>46385</v>
      </c>
      <c r="AD97" s="36">
        <f t="shared" si="201"/>
        <v>46386</v>
      </c>
      <c r="AE97" s="36">
        <f t="shared" si="201"/>
        <v>46387</v>
      </c>
      <c r="AF97" s="36" t="str">
        <f t="shared" si="201"/>
        <v/>
      </c>
      <c r="AG97" s="36" t="str">
        <f t="shared" si="201"/>
        <v/>
      </c>
      <c r="AH97" s="36" t="str">
        <f t="shared" si="201"/>
        <v/>
      </c>
      <c r="AI97" s="48" t="s">
        <v>57</v>
      </c>
      <c r="AJ97" s="56">
        <f>+COUNTIFS(AB98:AH98,"土",AB102:AH102,"")+COUNTIFS(AB98:AH98,"日",AB102:AH102,"")+COUNTIFS(祝日,AB95)+COUNTIFS(祝日,AC95)+COUNTIFS(祝日,AD95)+COUNTIFS(祝日,AE95)+COUNTIFS(祝日,AF95)</f>
        <v>1</v>
      </c>
      <c r="AL97" s="1"/>
      <c r="AM97" s="11" t="s">
        <v>30</v>
      </c>
      <c r="AN97" s="27" t="str">
        <f>IF(AT81&lt;$G$8,AT83+1,"")</f>
        <v/>
      </c>
      <c r="AO97" s="36" t="str">
        <f t="shared" ref="AO97:AT97" si="202">IF(AN95&lt;$G$8,AN97+1,"")</f>
        <v/>
      </c>
      <c r="AP97" s="36" t="str">
        <f t="shared" si="202"/>
        <v/>
      </c>
      <c r="AQ97" s="36" t="str">
        <f t="shared" si="202"/>
        <v/>
      </c>
      <c r="AR97" s="36" t="str">
        <f t="shared" si="202"/>
        <v/>
      </c>
      <c r="AS97" s="36" t="str">
        <f t="shared" si="202"/>
        <v/>
      </c>
      <c r="AT97" s="36" t="str">
        <f t="shared" si="202"/>
        <v/>
      </c>
      <c r="AU97" s="48" t="s">
        <v>57</v>
      </c>
      <c r="AV97" s="56">
        <f>+COUNTIFS(AN98:AT98,"土",AN102:AT102,"")+COUNTIFS(AN98:AT98,"日",AN102:AT102,"")+COUNTIFS(祝日,AN95)+COUNTIFS(祝日,AO95)+COUNTIFS(祝日,AP95)+COUNTIFS(祝日,AQ95)+COUNTIFS(祝日,AR95)</f>
        <v>1</v>
      </c>
      <c r="AZ97" s="11" t="s">
        <v>30</v>
      </c>
      <c r="BA97" s="27" t="str">
        <f>IF(BG81&lt;$G$8,BG83+1,"")</f>
        <v/>
      </c>
      <c r="BB97" s="36" t="str">
        <f t="shared" ref="BB97:BG97" si="203">IF(BA95&lt;$G$8,BA97+1,"")</f>
        <v/>
      </c>
      <c r="BC97" s="36" t="str">
        <f t="shared" si="203"/>
        <v/>
      </c>
      <c r="BD97" s="36" t="str">
        <f t="shared" si="203"/>
        <v/>
      </c>
      <c r="BE97" s="36" t="str">
        <f t="shared" si="203"/>
        <v/>
      </c>
      <c r="BF97" s="36" t="str">
        <f t="shared" si="203"/>
        <v/>
      </c>
      <c r="BG97" s="36" t="str">
        <f t="shared" si="203"/>
        <v/>
      </c>
      <c r="BH97" s="48" t="s">
        <v>57</v>
      </c>
      <c r="BI97" s="56">
        <f>+COUNTIFS(BA98:BG98,"土",BA102:BG102,"")+COUNTIFS(BA98:BG98,"日",BA102:BG102,"")+COUNTIFS(祝日,BA95)+COUNTIFS(祝日,BB95)+COUNTIFS(祝日,BC95)+COUNTIFS(祝日,BD95)+COUNTIFS(祝日,BE95)</f>
        <v>0</v>
      </c>
      <c r="BK97" s="1"/>
      <c r="BL97" s="11" t="s">
        <v>30</v>
      </c>
      <c r="BM97" s="27" t="str">
        <f>IF(BS81&lt;$G$8,BS83+1,"")</f>
        <v/>
      </c>
      <c r="BN97" s="36" t="str">
        <f t="shared" ref="BN97:BS97" si="204">IF(BM95&lt;$G$8,BM97+1,"")</f>
        <v/>
      </c>
      <c r="BO97" s="36" t="str">
        <f t="shared" si="204"/>
        <v/>
      </c>
      <c r="BP97" s="36" t="str">
        <f t="shared" si="204"/>
        <v/>
      </c>
      <c r="BQ97" s="36" t="str">
        <f t="shared" si="204"/>
        <v/>
      </c>
      <c r="BR97" s="36" t="str">
        <f t="shared" si="204"/>
        <v/>
      </c>
      <c r="BS97" s="36" t="str">
        <f t="shared" si="204"/>
        <v/>
      </c>
      <c r="BT97" s="48" t="s">
        <v>57</v>
      </c>
      <c r="BU97" s="56">
        <f>+COUNTIFS(BM98:BS98,"土",BM102:BS102,"")+COUNTIFS(BM98:BS98,"日",BM102:BS102,"")+COUNTIFS(祝日,BM95)+COUNTIFS(祝日,BN95)+COUNTIFS(祝日,BO95)+COUNTIFS(祝日,BP95)+COUNTIFS(祝日,BQ95)</f>
        <v>0</v>
      </c>
      <c r="BY97" s="11" t="s">
        <v>30</v>
      </c>
      <c r="BZ97" s="27" t="str">
        <f>IF(CF81&lt;$G$8,CF83+1,"")</f>
        <v/>
      </c>
      <c r="CA97" s="36" t="str">
        <f t="shared" ref="CA97:CF97" si="205">IF(BZ95&lt;$G$8,BZ97+1,"")</f>
        <v/>
      </c>
      <c r="CB97" s="36" t="str">
        <f t="shared" si="205"/>
        <v/>
      </c>
      <c r="CC97" s="36" t="str">
        <f t="shared" si="205"/>
        <v/>
      </c>
      <c r="CD97" s="36" t="str">
        <f t="shared" si="205"/>
        <v/>
      </c>
      <c r="CE97" s="36" t="str">
        <f t="shared" si="205"/>
        <v/>
      </c>
      <c r="CF97" s="36" t="str">
        <f t="shared" si="205"/>
        <v/>
      </c>
      <c r="CG97" s="48" t="s">
        <v>57</v>
      </c>
      <c r="CH97" s="56">
        <f>+COUNTIFS(BZ98:CF98,"土",BZ102:CF102,"")+COUNTIFS(BZ98:CF98,"日",BZ102:CF102,"")+COUNTIFS(祝日,BZ95)+COUNTIFS(祝日,CA95)+COUNTIFS(祝日,CB95)+COUNTIFS(祝日,CC95)+COUNTIFS(祝日,CD95)</f>
        <v>1</v>
      </c>
      <c r="CJ97" s="1"/>
      <c r="CK97" s="11" t="s">
        <v>30</v>
      </c>
      <c r="CL97" s="27" t="str">
        <f>IF(CR81&lt;$G$8,CR83+1,"")</f>
        <v/>
      </c>
      <c r="CM97" s="36" t="str">
        <f t="shared" ref="CM97:CR97" si="206">IF(CL95&lt;$G$8,CL97+1,"")</f>
        <v/>
      </c>
      <c r="CN97" s="36" t="str">
        <f t="shared" si="206"/>
        <v/>
      </c>
      <c r="CO97" s="36" t="str">
        <f t="shared" si="206"/>
        <v/>
      </c>
      <c r="CP97" s="36" t="str">
        <f t="shared" si="206"/>
        <v/>
      </c>
      <c r="CQ97" s="36" t="str">
        <f t="shared" si="206"/>
        <v/>
      </c>
      <c r="CR97" s="36" t="str">
        <f t="shared" si="206"/>
        <v/>
      </c>
      <c r="CS97" s="48" t="s">
        <v>57</v>
      </c>
      <c r="CT97" s="56">
        <f>+COUNTIFS(CL98:CR98,"土",CL102:CR102,"")+COUNTIFS(CL98:CR98,"日",CL102:CR102,"")+COUNTIFS(祝日,CL95)+COUNTIFS(祝日,CM95)+COUNTIFS(祝日,CN95)+COUNTIFS(祝日,CO95)+COUNTIFS(祝日,CP95)</f>
        <v>0</v>
      </c>
    </row>
    <row r="98" spans="2:99">
      <c r="B98" s="11" t="s">
        <v>11</v>
      </c>
      <c r="C98" s="19" t="str">
        <f>IF(C97="","","月")</f>
        <v>月</v>
      </c>
      <c r="D98" s="19" t="str">
        <f>IF(D97="","","火")</f>
        <v>火</v>
      </c>
      <c r="E98" s="19" t="str">
        <f>IF(E97="","","水")</f>
        <v>水</v>
      </c>
      <c r="F98" s="19" t="str">
        <f>IF(F97="","","木")</f>
        <v>木</v>
      </c>
      <c r="G98" s="19" t="str">
        <f>IF(G97="","","金")</f>
        <v>金</v>
      </c>
      <c r="H98" s="19" t="str">
        <f>IF(H97="","","土")</f>
        <v>土</v>
      </c>
      <c r="I98" s="19" t="str">
        <f>IF(I97="","","日")</f>
        <v>日</v>
      </c>
      <c r="J98" s="48" t="s">
        <v>25</v>
      </c>
      <c r="K98" s="56">
        <f>+COUNTIF(C102:I102,"夏休")+COUNTIF(C102:I102,"冬休")+COUNTIF(C102:I102,"中止")</f>
        <v>0</v>
      </c>
      <c r="L98" s="2">
        <f>+COUNTIF(H102:I102,"夏休")+COUNTIF(H102:I102,"冬休")+COUNTIF(H102:I102,"中止")</f>
        <v>0</v>
      </c>
      <c r="M98" s="1"/>
      <c r="N98" s="11" t="s">
        <v>11</v>
      </c>
      <c r="O98" s="19" t="str">
        <f>IF(O97="","","月")</f>
        <v>月</v>
      </c>
      <c r="P98" s="19" t="str">
        <f>IF(P97="","","火")</f>
        <v>火</v>
      </c>
      <c r="Q98" s="19" t="str">
        <f>IF(Q97="","","水")</f>
        <v>水</v>
      </c>
      <c r="R98" s="19" t="str">
        <f>IF(R97="","","木")</f>
        <v>木</v>
      </c>
      <c r="S98" s="19" t="str">
        <f>IF(S97="","","金")</f>
        <v>金</v>
      </c>
      <c r="T98" s="19" t="str">
        <f>IF(T97="","","土")</f>
        <v>土</v>
      </c>
      <c r="U98" s="19" t="str">
        <f>IF(U97="","","日")</f>
        <v>日</v>
      </c>
      <c r="V98" s="48" t="s">
        <v>25</v>
      </c>
      <c r="W98" s="56">
        <f>+COUNTIF(O102:U102,"夏休")+COUNTIF(O102:U102,"冬休")+COUNTIF(O102:U102,"中止")</f>
        <v>0</v>
      </c>
      <c r="X98" s="2">
        <f>+COUNTIF(T102:U102,"夏休")+COUNTIF(T102:U102,"冬休")+COUNTIF(T102:U102,"中止")</f>
        <v>0</v>
      </c>
      <c r="AA98" s="11" t="s">
        <v>11</v>
      </c>
      <c r="AB98" s="19" t="str">
        <f>IF(AB97="","","月")</f>
        <v>月</v>
      </c>
      <c r="AC98" s="19" t="str">
        <f>IF(AC97="","","火")</f>
        <v>火</v>
      </c>
      <c r="AD98" s="19" t="str">
        <f>IF(AD97="","","水")</f>
        <v>水</v>
      </c>
      <c r="AE98" s="19" t="str">
        <f>IF(AE97="","","木")</f>
        <v>木</v>
      </c>
      <c r="AF98" s="19" t="str">
        <f>IF(AF97="","","金")</f>
        <v/>
      </c>
      <c r="AG98" s="19" t="str">
        <f>IF(AG97="","","土")</f>
        <v/>
      </c>
      <c r="AH98" s="19" t="str">
        <f>IF(AH97="","","日")</f>
        <v/>
      </c>
      <c r="AI98" s="48" t="s">
        <v>25</v>
      </c>
      <c r="AJ98" s="56">
        <f>+COUNTIF(AB102:AH102,"夏休")+COUNTIF(AB102:AH102,"冬休")+COUNTIF(AB102:AH102,"中止")</f>
        <v>0</v>
      </c>
      <c r="AK98" s="2">
        <f>+COUNTIF(AG102:AH102,"夏休")+COUNTIF(AG102:AH102,"冬休")+COUNTIF(AG102:AH102,"中止")</f>
        <v>0</v>
      </c>
      <c r="AL98" s="1"/>
      <c r="AM98" s="11" t="s">
        <v>11</v>
      </c>
      <c r="AN98" s="19" t="str">
        <f>IF(AN97="","","月")</f>
        <v/>
      </c>
      <c r="AO98" s="19" t="str">
        <f>IF(AO97="","","火")</f>
        <v/>
      </c>
      <c r="AP98" s="19" t="str">
        <f>IF(AP97="","","水")</f>
        <v/>
      </c>
      <c r="AQ98" s="19" t="str">
        <f>IF(AQ97="","","木")</f>
        <v/>
      </c>
      <c r="AR98" s="19" t="str">
        <f>IF(AR97="","","金")</f>
        <v/>
      </c>
      <c r="AS98" s="19" t="str">
        <f>IF(AS97="","","土")</f>
        <v/>
      </c>
      <c r="AT98" s="19" t="str">
        <f>IF(AT97="","","日")</f>
        <v/>
      </c>
      <c r="AU98" s="48" t="s">
        <v>25</v>
      </c>
      <c r="AV98" s="56">
        <f>+COUNTIF(AN102:AT102,"夏休")+COUNTIF(AN102:AT102,"冬休")+COUNTIF(AN102:AT102,"中止")</f>
        <v>0</v>
      </c>
      <c r="AW98" s="2">
        <f>+COUNTIF(AS102:AT102,"夏休")+COUNTIF(AS102:AT102,"冬休")+COUNTIF(AS102:AT102,"中止")</f>
        <v>0</v>
      </c>
      <c r="AZ98" s="11" t="s">
        <v>11</v>
      </c>
      <c r="BA98" s="19" t="str">
        <f>IF(BA97="","","月")</f>
        <v/>
      </c>
      <c r="BB98" s="19" t="str">
        <f>IF(BB97="","","火")</f>
        <v/>
      </c>
      <c r="BC98" s="19" t="str">
        <f>IF(BC97="","","水")</f>
        <v/>
      </c>
      <c r="BD98" s="19" t="str">
        <f>IF(BD97="","","木")</f>
        <v/>
      </c>
      <c r="BE98" s="19" t="str">
        <f>IF(BE97="","","金")</f>
        <v/>
      </c>
      <c r="BF98" s="19" t="str">
        <f>IF(BF97="","","土")</f>
        <v/>
      </c>
      <c r="BG98" s="19" t="str">
        <f>IF(BG97="","","日")</f>
        <v/>
      </c>
      <c r="BH98" s="48" t="s">
        <v>25</v>
      </c>
      <c r="BI98" s="56">
        <f>+COUNTIF(BA102:BG102,"夏休")+COUNTIF(BA102:BG102,"冬休")+COUNTIF(BA102:BG102,"中止")</f>
        <v>0</v>
      </c>
      <c r="BJ98" s="2">
        <f>+COUNTIF(BF102:BG102,"夏休")+COUNTIF(BF102:BG102,"冬休")+COUNTIF(BF102:BG102,"中止")</f>
        <v>0</v>
      </c>
      <c r="BK98" s="1"/>
      <c r="BL98" s="11" t="s">
        <v>11</v>
      </c>
      <c r="BM98" s="19" t="str">
        <f>IF(BM97="","","月")</f>
        <v/>
      </c>
      <c r="BN98" s="19" t="str">
        <f>IF(BN97="","","火")</f>
        <v/>
      </c>
      <c r="BO98" s="19" t="str">
        <f>IF(BO97="","","水")</f>
        <v/>
      </c>
      <c r="BP98" s="19" t="str">
        <f>IF(BP97="","","木")</f>
        <v/>
      </c>
      <c r="BQ98" s="19" t="str">
        <f>IF(BQ97="","","金")</f>
        <v/>
      </c>
      <c r="BR98" s="19" t="str">
        <f>IF(BR97="","","土")</f>
        <v/>
      </c>
      <c r="BS98" s="19" t="str">
        <f>IF(BS97="","","日")</f>
        <v/>
      </c>
      <c r="BT98" s="48" t="s">
        <v>25</v>
      </c>
      <c r="BU98" s="56">
        <f>+COUNTIF(BM102:BS102,"夏休")+COUNTIF(BM102:BS102,"冬休")+COUNTIF(BM102:BS102,"中止")</f>
        <v>0</v>
      </c>
      <c r="BV98" s="2">
        <f>+COUNTIF(BR102:BS102,"夏休")+COUNTIF(BR102:BS102,"冬休")+COUNTIF(BR102:BS102,"中止")</f>
        <v>0</v>
      </c>
      <c r="BY98" s="11" t="s">
        <v>11</v>
      </c>
      <c r="BZ98" s="19" t="str">
        <f>IF(BZ97="","","月")</f>
        <v/>
      </c>
      <c r="CA98" s="19" t="str">
        <f>IF(CA97="","","火")</f>
        <v/>
      </c>
      <c r="CB98" s="19" t="str">
        <f>IF(CB97="","","水")</f>
        <v/>
      </c>
      <c r="CC98" s="19" t="str">
        <f>IF(CC97="","","木")</f>
        <v/>
      </c>
      <c r="CD98" s="19" t="str">
        <f>IF(CD97="","","金")</f>
        <v/>
      </c>
      <c r="CE98" s="19" t="str">
        <f>IF(CE97="","","土")</f>
        <v/>
      </c>
      <c r="CF98" s="19" t="str">
        <f>IF(CF97="","","日")</f>
        <v/>
      </c>
      <c r="CG98" s="48" t="s">
        <v>25</v>
      </c>
      <c r="CH98" s="56">
        <f>+COUNTIF(BZ102:CF102,"夏休")+COUNTIF(BZ102:CF102,"冬休")+COUNTIF(BZ102:CF102,"中止")</f>
        <v>0</v>
      </c>
      <c r="CI98" s="2">
        <f>+COUNTIF(CE102:CF102,"夏休")+COUNTIF(CE102:CF102,"冬休")+COUNTIF(CE102:CF102,"中止")</f>
        <v>0</v>
      </c>
      <c r="CJ98" s="1"/>
      <c r="CK98" s="11" t="s">
        <v>11</v>
      </c>
      <c r="CL98" s="19" t="str">
        <f>IF(CL97="","","月")</f>
        <v/>
      </c>
      <c r="CM98" s="19" t="str">
        <f>IF(CM97="","","火")</f>
        <v/>
      </c>
      <c r="CN98" s="19" t="str">
        <f>IF(CN97="","","水")</f>
        <v/>
      </c>
      <c r="CO98" s="19" t="str">
        <f>IF(CO97="","","木")</f>
        <v/>
      </c>
      <c r="CP98" s="19" t="str">
        <f>IF(CP97="","","金")</f>
        <v/>
      </c>
      <c r="CQ98" s="19" t="str">
        <f>IF(CQ97="","","土")</f>
        <v/>
      </c>
      <c r="CR98" s="19" t="str">
        <f>IF(CR97="","","日")</f>
        <v/>
      </c>
      <c r="CS98" s="48" t="s">
        <v>25</v>
      </c>
      <c r="CT98" s="56">
        <f>+COUNTIF(CL102:CR102,"夏休")+COUNTIF(CL102:CR102,"冬休")+COUNTIF(CL102:CR102,"中止")</f>
        <v>0</v>
      </c>
      <c r="CU98" s="2">
        <f>+COUNTIF(CQ102:CR102,"夏休")+COUNTIF(CQ102:CR102,"冬休")+COUNTIF(CQ102:CR102,"中止")</f>
        <v>0</v>
      </c>
    </row>
    <row r="99" spans="2:99" ht="13.5" customHeight="1">
      <c r="B99" s="12" t="s">
        <v>15</v>
      </c>
      <c r="C99" s="20"/>
      <c r="D99" s="33"/>
      <c r="E99" s="33"/>
      <c r="F99" s="33"/>
      <c r="G99" s="33"/>
      <c r="H99" s="33"/>
      <c r="I99" s="33"/>
      <c r="J99" s="49" t="s">
        <v>4</v>
      </c>
      <c r="K99" s="57">
        <f>COUNT(C97:I97)-K98</f>
        <v>7</v>
      </c>
      <c r="L99" s="64"/>
      <c r="M99" s="1"/>
      <c r="N99" s="12" t="s">
        <v>15</v>
      </c>
      <c r="O99" s="20"/>
      <c r="P99" s="33"/>
      <c r="Q99" s="33"/>
      <c r="R99" s="33"/>
      <c r="S99" s="33"/>
      <c r="T99" s="33"/>
      <c r="U99" s="33"/>
      <c r="V99" s="49" t="s">
        <v>4</v>
      </c>
      <c r="W99" s="57">
        <f>COUNT(O97:U97)-W98</f>
        <v>7</v>
      </c>
      <c r="X99" s="64"/>
      <c r="AA99" s="12" t="s">
        <v>15</v>
      </c>
      <c r="AB99" s="20"/>
      <c r="AC99" s="33"/>
      <c r="AD99" s="33"/>
      <c r="AE99" s="33"/>
      <c r="AF99" s="33"/>
      <c r="AG99" s="33"/>
      <c r="AH99" s="33"/>
      <c r="AI99" s="49" t="s">
        <v>4</v>
      </c>
      <c r="AJ99" s="57">
        <f>COUNT(AB97:AH97)-AJ98</f>
        <v>4</v>
      </c>
      <c r="AK99" s="64"/>
      <c r="AL99" s="1"/>
      <c r="AM99" s="12" t="s">
        <v>15</v>
      </c>
      <c r="AN99" s="20"/>
      <c r="AO99" s="33"/>
      <c r="AP99" s="33"/>
      <c r="AQ99" s="33"/>
      <c r="AR99" s="33"/>
      <c r="AS99" s="33"/>
      <c r="AT99" s="33"/>
      <c r="AU99" s="49" t="s">
        <v>4</v>
      </c>
      <c r="AV99" s="57">
        <f>COUNT(AN97:AT97)-AV98</f>
        <v>0</v>
      </c>
      <c r="AW99" s="64"/>
      <c r="AZ99" s="12" t="s">
        <v>15</v>
      </c>
      <c r="BA99" s="20"/>
      <c r="BB99" s="33"/>
      <c r="BC99" s="33"/>
      <c r="BD99" s="33"/>
      <c r="BE99" s="33"/>
      <c r="BF99" s="33"/>
      <c r="BG99" s="33"/>
      <c r="BH99" s="49" t="s">
        <v>4</v>
      </c>
      <c r="BI99" s="57">
        <f>COUNT(BA97:BG97)-BI98</f>
        <v>0</v>
      </c>
      <c r="BJ99" s="64"/>
      <c r="BK99" s="1"/>
      <c r="BL99" s="12" t="s">
        <v>15</v>
      </c>
      <c r="BM99" s="20"/>
      <c r="BN99" s="33"/>
      <c r="BO99" s="33"/>
      <c r="BP99" s="33"/>
      <c r="BQ99" s="33"/>
      <c r="BR99" s="33"/>
      <c r="BS99" s="33"/>
      <c r="BT99" s="49" t="s">
        <v>4</v>
      </c>
      <c r="BU99" s="57">
        <f>COUNT(BM97:BS97)-BU98</f>
        <v>0</v>
      </c>
      <c r="BV99" s="64"/>
      <c r="BY99" s="12" t="s">
        <v>15</v>
      </c>
      <c r="BZ99" s="20"/>
      <c r="CA99" s="33"/>
      <c r="CB99" s="33"/>
      <c r="CC99" s="33"/>
      <c r="CD99" s="33"/>
      <c r="CE99" s="33"/>
      <c r="CF99" s="33"/>
      <c r="CG99" s="49" t="s">
        <v>4</v>
      </c>
      <c r="CH99" s="57">
        <f>COUNT(BZ97:CF97)-CH98</f>
        <v>0</v>
      </c>
      <c r="CI99" s="64"/>
      <c r="CJ99" s="1"/>
      <c r="CK99" s="12" t="s">
        <v>15</v>
      </c>
      <c r="CL99" s="20"/>
      <c r="CM99" s="33"/>
      <c r="CN99" s="33"/>
      <c r="CO99" s="33"/>
      <c r="CP99" s="33"/>
      <c r="CQ99" s="33"/>
      <c r="CR99" s="33"/>
      <c r="CS99" s="49" t="s">
        <v>4</v>
      </c>
      <c r="CT99" s="57">
        <f>COUNT(CL97:CR97)-CT98</f>
        <v>0</v>
      </c>
      <c r="CU99" s="64"/>
    </row>
    <row r="100" spans="2:99" ht="13.5" customHeight="1">
      <c r="B100" s="13"/>
      <c r="C100" s="21"/>
      <c r="D100" s="34"/>
      <c r="E100" s="34"/>
      <c r="F100" s="34"/>
      <c r="G100" s="34"/>
      <c r="H100" s="34"/>
      <c r="I100" s="34"/>
      <c r="J100" s="49" t="s">
        <v>9</v>
      </c>
      <c r="K100" s="58">
        <f>+COUNTIF(C103:I103,"休")</f>
        <v>0</v>
      </c>
      <c r="M100" s="66"/>
      <c r="N100" s="13"/>
      <c r="O100" s="21"/>
      <c r="P100" s="34"/>
      <c r="Q100" s="34"/>
      <c r="R100" s="34"/>
      <c r="S100" s="34"/>
      <c r="T100" s="34"/>
      <c r="U100" s="34"/>
      <c r="V100" s="49" t="s">
        <v>9</v>
      </c>
      <c r="W100" s="58">
        <f>+COUNTIF(O103:U103,"休")</f>
        <v>0</v>
      </c>
      <c r="AA100" s="13"/>
      <c r="AB100" s="21"/>
      <c r="AC100" s="34"/>
      <c r="AD100" s="34"/>
      <c r="AE100" s="34"/>
      <c r="AF100" s="34"/>
      <c r="AG100" s="34"/>
      <c r="AH100" s="34"/>
      <c r="AI100" s="49" t="s">
        <v>9</v>
      </c>
      <c r="AJ100" s="58">
        <f>+COUNTIF(AB103:AH103,"休")</f>
        <v>0</v>
      </c>
      <c r="AL100" s="66"/>
      <c r="AM100" s="13"/>
      <c r="AN100" s="21"/>
      <c r="AO100" s="34"/>
      <c r="AP100" s="34"/>
      <c r="AQ100" s="34"/>
      <c r="AR100" s="34"/>
      <c r="AS100" s="34"/>
      <c r="AT100" s="34"/>
      <c r="AU100" s="49" t="s">
        <v>9</v>
      </c>
      <c r="AV100" s="58">
        <f>+COUNTIF(AN103:AT103,"休")</f>
        <v>0</v>
      </c>
      <c r="AZ100" s="13"/>
      <c r="BA100" s="21"/>
      <c r="BB100" s="34"/>
      <c r="BC100" s="34"/>
      <c r="BD100" s="34"/>
      <c r="BE100" s="34"/>
      <c r="BF100" s="34"/>
      <c r="BG100" s="34"/>
      <c r="BH100" s="49" t="s">
        <v>9</v>
      </c>
      <c r="BI100" s="58">
        <f>+COUNTIF(BA103:BG103,"休")</f>
        <v>0</v>
      </c>
      <c r="BK100" s="66"/>
      <c r="BL100" s="13"/>
      <c r="BM100" s="21"/>
      <c r="BN100" s="34"/>
      <c r="BO100" s="34"/>
      <c r="BP100" s="34"/>
      <c r="BQ100" s="34"/>
      <c r="BR100" s="34"/>
      <c r="BS100" s="34"/>
      <c r="BT100" s="49" t="s">
        <v>9</v>
      </c>
      <c r="BU100" s="58">
        <f>+COUNTIF(BM103:BS103,"休")</f>
        <v>0</v>
      </c>
      <c r="BY100" s="13"/>
      <c r="BZ100" s="21"/>
      <c r="CA100" s="34"/>
      <c r="CB100" s="34"/>
      <c r="CC100" s="34"/>
      <c r="CD100" s="34"/>
      <c r="CE100" s="34"/>
      <c r="CF100" s="34"/>
      <c r="CG100" s="49" t="s">
        <v>9</v>
      </c>
      <c r="CH100" s="58">
        <f>+COUNTIF(BZ103:CF103,"休")</f>
        <v>0</v>
      </c>
      <c r="CJ100" s="66"/>
      <c r="CK100" s="13"/>
      <c r="CL100" s="21"/>
      <c r="CM100" s="34"/>
      <c r="CN100" s="34"/>
      <c r="CO100" s="34"/>
      <c r="CP100" s="34"/>
      <c r="CQ100" s="34"/>
      <c r="CR100" s="34"/>
      <c r="CS100" s="49" t="s">
        <v>9</v>
      </c>
      <c r="CT100" s="58">
        <f>+COUNTIF(CL103:CR103,"休")</f>
        <v>0</v>
      </c>
    </row>
    <row r="101" spans="2:99" ht="13.5" customHeight="1">
      <c r="B101" s="14"/>
      <c r="C101" s="22"/>
      <c r="D101" s="35"/>
      <c r="E101" s="35"/>
      <c r="F101" s="35"/>
      <c r="G101" s="35"/>
      <c r="H101" s="35"/>
      <c r="I101" s="35"/>
      <c r="J101" s="49" t="s">
        <v>16</v>
      </c>
      <c r="K101" s="59">
        <f>+K100/K99</f>
        <v>0</v>
      </c>
      <c r="L101" s="62"/>
      <c r="M101" s="1"/>
      <c r="N101" s="14"/>
      <c r="O101" s="22"/>
      <c r="P101" s="35"/>
      <c r="Q101" s="35"/>
      <c r="R101" s="35"/>
      <c r="S101" s="35"/>
      <c r="T101" s="35"/>
      <c r="U101" s="35"/>
      <c r="V101" s="49" t="s">
        <v>16</v>
      </c>
      <c r="W101" s="59">
        <f>+W100/W99</f>
        <v>0</v>
      </c>
      <c r="X101" s="62"/>
      <c r="AA101" s="14"/>
      <c r="AB101" s="22"/>
      <c r="AC101" s="35"/>
      <c r="AD101" s="35"/>
      <c r="AE101" s="35"/>
      <c r="AF101" s="35"/>
      <c r="AG101" s="35"/>
      <c r="AH101" s="35"/>
      <c r="AI101" s="49" t="s">
        <v>16</v>
      </c>
      <c r="AJ101" s="59">
        <f>+AJ100/AJ99</f>
        <v>0</v>
      </c>
      <c r="AK101" s="62"/>
      <c r="AL101" s="1"/>
      <c r="AM101" s="14"/>
      <c r="AN101" s="22"/>
      <c r="AO101" s="35"/>
      <c r="AP101" s="35"/>
      <c r="AQ101" s="35"/>
      <c r="AR101" s="35"/>
      <c r="AS101" s="35"/>
      <c r="AT101" s="35"/>
      <c r="AU101" s="49" t="s">
        <v>16</v>
      </c>
      <c r="AV101" s="59" t="e">
        <f>+AV100/AV99</f>
        <v>#DIV/0!</v>
      </c>
      <c r="AW101" s="62"/>
      <c r="AZ101" s="14"/>
      <c r="BA101" s="22"/>
      <c r="BB101" s="35"/>
      <c r="BC101" s="35"/>
      <c r="BD101" s="35"/>
      <c r="BE101" s="35"/>
      <c r="BF101" s="35"/>
      <c r="BG101" s="35"/>
      <c r="BH101" s="49" t="s">
        <v>16</v>
      </c>
      <c r="BI101" s="59" t="e">
        <f>+BI100/BI99</f>
        <v>#DIV/0!</v>
      </c>
      <c r="BJ101" s="62"/>
      <c r="BK101" s="1"/>
      <c r="BL101" s="14"/>
      <c r="BM101" s="22"/>
      <c r="BN101" s="35"/>
      <c r="BO101" s="35"/>
      <c r="BP101" s="35"/>
      <c r="BQ101" s="35"/>
      <c r="BR101" s="35"/>
      <c r="BS101" s="35"/>
      <c r="BT101" s="49" t="s">
        <v>16</v>
      </c>
      <c r="BU101" s="59" t="e">
        <f>+BU100/BU99</f>
        <v>#DIV/0!</v>
      </c>
      <c r="BV101" s="62"/>
      <c r="BY101" s="14"/>
      <c r="BZ101" s="22"/>
      <c r="CA101" s="35"/>
      <c r="CB101" s="35"/>
      <c r="CC101" s="35"/>
      <c r="CD101" s="35"/>
      <c r="CE101" s="35"/>
      <c r="CF101" s="35"/>
      <c r="CG101" s="49" t="s">
        <v>16</v>
      </c>
      <c r="CH101" s="59" t="e">
        <f>+CH100/CH99</f>
        <v>#DIV/0!</v>
      </c>
      <c r="CI101" s="62"/>
      <c r="CJ101" s="1"/>
      <c r="CK101" s="14"/>
      <c r="CL101" s="22"/>
      <c r="CM101" s="35"/>
      <c r="CN101" s="35"/>
      <c r="CO101" s="35"/>
      <c r="CP101" s="35"/>
      <c r="CQ101" s="35"/>
      <c r="CR101" s="35"/>
      <c r="CS101" s="49" t="s">
        <v>16</v>
      </c>
      <c r="CT101" s="59" t="e">
        <f>+CT100/CT99</f>
        <v>#DIV/0!</v>
      </c>
      <c r="CU101" s="62"/>
    </row>
    <row r="102" spans="2:99">
      <c r="B102" s="15" t="s">
        <v>22</v>
      </c>
      <c r="C102" s="23"/>
      <c r="D102" s="23"/>
      <c r="E102" s="23"/>
      <c r="F102" s="23"/>
      <c r="G102" s="23"/>
      <c r="H102" s="23"/>
      <c r="I102" s="23"/>
      <c r="J102" s="49" t="s">
        <v>18</v>
      </c>
      <c r="K102" s="58">
        <f>+COUNTIF(C104:I104,"*休")</f>
        <v>0</v>
      </c>
      <c r="M102" s="1"/>
      <c r="N102" s="15" t="s">
        <v>22</v>
      </c>
      <c r="O102" s="68"/>
      <c r="P102" s="23"/>
      <c r="Q102" s="23"/>
      <c r="R102" s="23"/>
      <c r="S102" s="23"/>
      <c r="T102" s="23"/>
      <c r="U102" s="23"/>
      <c r="V102" s="49" t="s">
        <v>18</v>
      </c>
      <c r="W102" s="58">
        <f>+COUNTIF(O104:U104,"*休")</f>
        <v>0</v>
      </c>
      <c r="AA102" s="15" t="s">
        <v>22</v>
      </c>
      <c r="AB102" s="68"/>
      <c r="AC102" s="23"/>
      <c r="AD102" s="23"/>
      <c r="AE102" s="23"/>
      <c r="AF102" s="23"/>
      <c r="AG102" s="23"/>
      <c r="AH102" s="23"/>
      <c r="AI102" s="49" t="s">
        <v>18</v>
      </c>
      <c r="AJ102" s="58">
        <f>+COUNTIF(AB104:AH104,"*休")</f>
        <v>0</v>
      </c>
      <c r="AL102" s="1"/>
      <c r="AM102" s="15" t="s">
        <v>22</v>
      </c>
      <c r="AN102" s="68"/>
      <c r="AO102" s="23"/>
      <c r="AP102" s="23"/>
      <c r="AQ102" s="23"/>
      <c r="AR102" s="23"/>
      <c r="AS102" s="23"/>
      <c r="AT102" s="23"/>
      <c r="AU102" s="49" t="s">
        <v>18</v>
      </c>
      <c r="AV102" s="58">
        <f>+COUNTIF(AN104:AT104,"*休")</f>
        <v>0</v>
      </c>
      <c r="AZ102" s="15" t="s">
        <v>22</v>
      </c>
      <c r="BA102" s="68"/>
      <c r="BB102" s="23"/>
      <c r="BC102" s="23"/>
      <c r="BD102" s="23"/>
      <c r="BE102" s="23"/>
      <c r="BF102" s="23"/>
      <c r="BG102" s="23"/>
      <c r="BH102" s="49" t="s">
        <v>18</v>
      </c>
      <c r="BI102" s="58">
        <f>+COUNTIF(BA104:BG104,"*休")</f>
        <v>0</v>
      </c>
      <c r="BK102" s="1"/>
      <c r="BL102" s="15" t="s">
        <v>22</v>
      </c>
      <c r="BM102" s="68"/>
      <c r="BN102" s="23"/>
      <c r="BO102" s="23"/>
      <c r="BP102" s="23"/>
      <c r="BQ102" s="23"/>
      <c r="BR102" s="23"/>
      <c r="BS102" s="23"/>
      <c r="BT102" s="49" t="s">
        <v>18</v>
      </c>
      <c r="BU102" s="58">
        <f>+COUNTIF(BM104:BS104,"*休")</f>
        <v>0</v>
      </c>
      <c r="BY102" s="15" t="s">
        <v>22</v>
      </c>
      <c r="BZ102" s="68"/>
      <c r="CA102" s="23"/>
      <c r="CB102" s="23"/>
      <c r="CC102" s="23"/>
      <c r="CD102" s="23"/>
      <c r="CE102" s="23"/>
      <c r="CF102" s="23"/>
      <c r="CG102" s="49" t="s">
        <v>18</v>
      </c>
      <c r="CH102" s="58">
        <f>+COUNTIF(BZ104:CF104,"*休")</f>
        <v>0</v>
      </c>
      <c r="CJ102" s="1"/>
      <c r="CK102" s="15" t="s">
        <v>22</v>
      </c>
      <c r="CL102" s="68"/>
      <c r="CM102" s="23"/>
      <c r="CN102" s="23"/>
      <c r="CO102" s="23"/>
      <c r="CP102" s="23"/>
      <c r="CQ102" s="23"/>
      <c r="CR102" s="23"/>
      <c r="CS102" s="49" t="s">
        <v>18</v>
      </c>
      <c r="CT102" s="58">
        <f>+COUNTIF(CL104:CR104,"*休")</f>
        <v>0</v>
      </c>
    </row>
    <row r="103" spans="2:99">
      <c r="B103" s="11" t="s">
        <v>0</v>
      </c>
      <c r="C103" s="23"/>
      <c r="D103" s="23"/>
      <c r="E103" s="23"/>
      <c r="F103" s="23"/>
      <c r="G103" s="23"/>
      <c r="H103" s="23"/>
      <c r="I103" s="23"/>
      <c r="J103" s="50" t="s">
        <v>12</v>
      </c>
      <c r="K103" s="60">
        <f>+K102/K99</f>
        <v>0</v>
      </c>
      <c r="L103" s="62"/>
      <c r="M103" s="1"/>
      <c r="N103" s="11" t="s">
        <v>0</v>
      </c>
      <c r="O103" s="68"/>
      <c r="P103" s="23"/>
      <c r="Q103" s="23"/>
      <c r="R103" s="23"/>
      <c r="S103" s="23"/>
      <c r="T103" s="23"/>
      <c r="U103" s="23"/>
      <c r="V103" s="50" t="s">
        <v>12</v>
      </c>
      <c r="W103" s="60">
        <f>+W102/W99</f>
        <v>0</v>
      </c>
      <c r="X103" s="62"/>
      <c r="AA103" s="11" t="s">
        <v>0</v>
      </c>
      <c r="AB103" s="68"/>
      <c r="AC103" s="23"/>
      <c r="AD103" s="23"/>
      <c r="AE103" s="23"/>
      <c r="AF103" s="23"/>
      <c r="AG103" s="23"/>
      <c r="AH103" s="23"/>
      <c r="AI103" s="50" t="s">
        <v>12</v>
      </c>
      <c r="AJ103" s="60">
        <f>+AJ102/AJ99</f>
        <v>0</v>
      </c>
      <c r="AK103" s="62"/>
      <c r="AL103" s="1"/>
      <c r="AM103" s="11" t="s">
        <v>0</v>
      </c>
      <c r="AN103" s="68"/>
      <c r="AO103" s="23"/>
      <c r="AP103" s="23"/>
      <c r="AQ103" s="23"/>
      <c r="AR103" s="23"/>
      <c r="AS103" s="23"/>
      <c r="AT103" s="23"/>
      <c r="AU103" s="50" t="s">
        <v>12</v>
      </c>
      <c r="AV103" s="60" t="e">
        <f>+AV102/AV99</f>
        <v>#DIV/0!</v>
      </c>
      <c r="AW103" s="62"/>
      <c r="AZ103" s="11" t="s">
        <v>0</v>
      </c>
      <c r="BA103" s="68"/>
      <c r="BB103" s="23"/>
      <c r="BC103" s="23"/>
      <c r="BD103" s="23"/>
      <c r="BE103" s="23"/>
      <c r="BF103" s="23"/>
      <c r="BG103" s="23"/>
      <c r="BH103" s="50" t="s">
        <v>12</v>
      </c>
      <c r="BI103" s="60" t="e">
        <f>+BI102/BI99</f>
        <v>#DIV/0!</v>
      </c>
      <c r="BJ103" s="62"/>
      <c r="BK103" s="1"/>
      <c r="BL103" s="11" t="s">
        <v>0</v>
      </c>
      <c r="BM103" s="68"/>
      <c r="BN103" s="23"/>
      <c r="BO103" s="23"/>
      <c r="BP103" s="23"/>
      <c r="BQ103" s="23"/>
      <c r="BR103" s="23"/>
      <c r="BS103" s="23"/>
      <c r="BT103" s="50" t="s">
        <v>12</v>
      </c>
      <c r="BU103" s="60" t="e">
        <f>+BU102/BU99</f>
        <v>#DIV/0!</v>
      </c>
      <c r="BV103" s="62"/>
      <c r="BY103" s="11" t="s">
        <v>0</v>
      </c>
      <c r="BZ103" s="68"/>
      <c r="CA103" s="23"/>
      <c r="CB103" s="23"/>
      <c r="CC103" s="23"/>
      <c r="CD103" s="23"/>
      <c r="CE103" s="23"/>
      <c r="CF103" s="23"/>
      <c r="CG103" s="50" t="s">
        <v>12</v>
      </c>
      <c r="CH103" s="60" t="e">
        <f>+CH102/CH99</f>
        <v>#DIV/0!</v>
      </c>
      <c r="CI103" s="62"/>
      <c r="CJ103" s="1"/>
      <c r="CK103" s="11" t="s">
        <v>0</v>
      </c>
      <c r="CL103" s="68"/>
      <c r="CM103" s="23"/>
      <c r="CN103" s="23"/>
      <c r="CO103" s="23"/>
      <c r="CP103" s="23"/>
      <c r="CQ103" s="23"/>
      <c r="CR103" s="23"/>
      <c r="CS103" s="50" t="s">
        <v>12</v>
      </c>
      <c r="CT103" s="60" t="e">
        <f>+CT102/CT99</f>
        <v>#DIV/0!</v>
      </c>
      <c r="CU103" s="62"/>
    </row>
    <row r="104" spans="2:99">
      <c r="B104" s="16" t="s">
        <v>13</v>
      </c>
      <c r="C104" s="24"/>
      <c r="D104" s="24"/>
      <c r="E104" s="24"/>
      <c r="F104" s="24"/>
      <c r="G104" s="24"/>
      <c r="H104" s="24"/>
      <c r="I104" s="24"/>
      <c r="J104" s="51" t="s">
        <v>59</v>
      </c>
      <c r="K104" s="61" t="str">
        <f>IF(H105="","OK",_xlfn.IFS(H103=I103="休","OK",K102&gt;=2,"OK",K102&gt;=2-L98,"OK",K102&lt;2,"NG"))</f>
        <v>NG</v>
      </c>
      <c r="L104" s="62"/>
      <c r="M104" s="66"/>
      <c r="N104" s="16" t="s">
        <v>13</v>
      </c>
      <c r="O104" s="69"/>
      <c r="P104" s="24"/>
      <c r="Q104" s="24"/>
      <c r="R104" s="24"/>
      <c r="S104" s="24"/>
      <c r="T104" s="24"/>
      <c r="U104" s="24"/>
      <c r="V104" s="51" t="s">
        <v>59</v>
      </c>
      <c r="W104" s="61" t="str">
        <f>IF(T105="","OK",_xlfn.IFS(T103=U103="休","OK",W102&gt;=2,"OK",W102&gt;=2-X98,"OK",W102&lt;2,"NG"))</f>
        <v>NG</v>
      </c>
      <c r="X104" s="62"/>
      <c r="AA104" s="16" t="s">
        <v>13</v>
      </c>
      <c r="AB104" s="69"/>
      <c r="AC104" s="24"/>
      <c r="AD104" s="24"/>
      <c r="AE104" s="24"/>
      <c r="AF104" s="24"/>
      <c r="AG104" s="24"/>
      <c r="AH104" s="24"/>
      <c r="AI104" s="51" t="s">
        <v>59</v>
      </c>
      <c r="AJ104" s="61" t="str">
        <f>IF(AG105="","OK",_xlfn.IFS(AG103=AH103="休","OK",AJ102&gt;=2,"OK",AJ102&gt;=2-AK98,"OK",AJ102&lt;2,"NG"))</f>
        <v>OK</v>
      </c>
      <c r="AK104" s="62"/>
      <c r="AL104" s="66"/>
      <c r="AM104" s="16" t="s">
        <v>13</v>
      </c>
      <c r="AN104" s="69"/>
      <c r="AO104" s="24"/>
      <c r="AP104" s="24"/>
      <c r="AQ104" s="24"/>
      <c r="AR104" s="24"/>
      <c r="AS104" s="24"/>
      <c r="AT104" s="24"/>
      <c r="AU104" s="51" t="s">
        <v>59</v>
      </c>
      <c r="AV104" s="61" t="str">
        <f>IF(AS105="","OK",_xlfn.IFS(AS103=AT103="休","OK",AV102&gt;=2,"OK",AV102&gt;=2-AW98,"OK",AV102&lt;2,"NG"))</f>
        <v>OK</v>
      </c>
      <c r="AW104" s="62"/>
      <c r="AZ104" s="16" t="s">
        <v>13</v>
      </c>
      <c r="BA104" s="69"/>
      <c r="BB104" s="24"/>
      <c r="BC104" s="24"/>
      <c r="BD104" s="24"/>
      <c r="BE104" s="24"/>
      <c r="BF104" s="24"/>
      <c r="BG104" s="24"/>
      <c r="BH104" s="51" t="s">
        <v>59</v>
      </c>
      <c r="BI104" s="61" t="str">
        <f>IF(BF105="","OK",_xlfn.IFS(BF103=BG103="休","OK",BI102&gt;=2,"OK",BI102&gt;=2-BJ98,"OK",BI102&lt;2,"NG"))</f>
        <v>OK</v>
      </c>
      <c r="BJ104" s="62"/>
      <c r="BK104" s="66"/>
      <c r="BL104" s="16" t="s">
        <v>13</v>
      </c>
      <c r="BM104" s="69"/>
      <c r="BN104" s="24"/>
      <c r="BO104" s="24"/>
      <c r="BP104" s="24"/>
      <c r="BQ104" s="24"/>
      <c r="BR104" s="24"/>
      <c r="BS104" s="24"/>
      <c r="BT104" s="51" t="s">
        <v>59</v>
      </c>
      <c r="BU104" s="61" t="str">
        <f>IF(BR105="","OK",_xlfn.IFS(BR103=BS103="休","OK",BU102&gt;=2,"OK",BU102&gt;=2-BV98,"OK",BU102&lt;2,"NG"))</f>
        <v>OK</v>
      </c>
      <c r="BV104" s="62"/>
      <c r="BY104" s="16" t="s">
        <v>13</v>
      </c>
      <c r="BZ104" s="69"/>
      <c r="CA104" s="24"/>
      <c r="CB104" s="24"/>
      <c r="CC104" s="24"/>
      <c r="CD104" s="24"/>
      <c r="CE104" s="24"/>
      <c r="CF104" s="24"/>
      <c r="CG104" s="51" t="s">
        <v>59</v>
      </c>
      <c r="CH104" s="61" t="str">
        <f>IF(CE105="","OK",_xlfn.IFS(CE103=CF103="休","OK",CH102&gt;=2,"OK",CH102&gt;=2-CI98,"OK",CH102&lt;2,"NG"))</f>
        <v>OK</v>
      </c>
      <c r="CI104" s="62"/>
      <c r="CJ104" s="66"/>
      <c r="CK104" s="16" t="s">
        <v>13</v>
      </c>
      <c r="CL104" s="69"/>
      <c r="CM104" s="24"/>
      <c r="CN104" s="24"/>
      <c r="CO104" s="24"/>
      <c r="CP104" s="24"/>
      <c r="CQ104" s="24"/>
      <c r="CR104" s="24"/>
      <c r="CS104" s="51" t="s">
        <v>59</v>
      </c>
      <c r="CT104" s="61" t="str">
        <f>IF(CQ105="","OK",_xlfn.IFS(CQ103=CR103="休","OK",CT102&gt;=2,"OK",CT102&gt;=2-CU98,"OK",CT102&lt;2,"NG"))</f>
        <v>OK</v>
      </c>
      <c r="CU104" s="62"/>
    </row>
    <row r="105" spans="2:99" hidden="1" outlineLevel="1">
      <c r="C105" s="25" t="str">
        <f t="shared" ref="C105:I105" si="207">IF(C97="","",IF(C102="","通常",IF(C102="　","通常",C102)))</f>
        <v>通常</v>
      </c>
      <c r="D105" s="25" t="str">
        <f t="shared" si="207"/>
        <v>通常</v>
      </c>
      <c r="E105" s="25" t="str">
        <f t="shared" si="207"/>
        <v>通常</v>
      </c>
      <c r="F105" s="25" t="str">
        <f t="shared" si="207"/>
        <v>通常</v>
      </c>
      <c r="G105" s="25" t="str">
        <f t="shared" si="207"/>
        <v>通常</v>
      </c>
      <c r="H105" s="25" t="str">
        <f t="shared" si="207"/>
        <v>通常</v>
      </c>
      <c r="I105" s="25" t="str">
        <f t="shared" si="207"/>
        <v>通常</v>
      </c>
      <c r="J105" s="52"/>
      <c r="K105" s="62"/>
      <c r="L105" s="62"/>
      <c r="M105" s="66"/>
      <c r="O105" s="25" t="str">
        <f t="shared" ref="O105:U105" si="208">IF(O97="","",IF(O102="","通常",IF(O102="　","通常",O102)))</f>
        <v>通常</v>
      </c>
      <c r="P105" s="25" t="str">
        <f t="shared" si="208"/>
        <v>通常</v>
      </c>
      <c r="Q105" s="25" t="str">
        <f t="shared" si="208"/>
        <v>通常</v>
      </c>
      <c r="R105" s="25" t="str">
        <f t="shared" si="208"/>
        <v>通常</v>
      </c>
      <c r="S105" s="25" t="str">
        <f t="shared" si="208"/>
        <v>通常</v>
      </c>
      <c r="T105" s="25" t="str">
        <f t="shared" si="208"/>
        <v>通常</v>
      </c>
      <c r="U105" s="25" t="str">
        <f t="shared" si="208"/>
        <v>通常</v>
      </c>
      <c r="V105" s="52"/>
      <c r="W105" s="62"/>
      <c r="X105" s="62"/>
      <c r="AB105" s="25" t="str">
        <f t="shared" ref="AB105:AH105" si="209">IF(AB97="","",IF(AB102="","通常",IF(AB102="　","通常",AB102)))</f>
        <v>通常</v>
      </c>
      <c r="AC105" s="25" t="str">
        <f t="shared" si="209"/>
        <v>通常</v>
      </c>
      <c r="AD105" s="25" t="str">
        <f t="shared" si="209"/>
        <v>通常</v>
      </c>
      <c r="AE105" s="25" t="str">
        <f t="shared" si="209"/>
        <v>通常</v>
      </c>
      <c r="AF105" s="25" t="str">
        <f t="shared" si="209"/>
        <v/>
      </c>
      <c r="AG105" s="25" t="str">
        <f t="shared" si="209"/>
        <v/>
      </c>
      <c r="AH105" s="25" t="str">
        <f t="shared" si="209"/>
        <v/>
      </c>
      <c r="AI105" s="52"/>
      <c r="AJ105" s="62"/>
      <c r="AK105" s="62"/>
      <c r="AL105" s="66"/>
      <c r="AN105" s="25" t="str">
        <f t="shared" ref="AN105:AT105" si="210">IF(AN97="","",IF(AN102="","通常",IF(AN102="　","通常",AN102)))</f>
        <v/>
      </c>
      <c r="AO105" s="25" t="str">
        <f t="shared" si="210"/>
        <v/>
      </c>
      <c r="AP105" s="25" t="str">
        <f t="shared" si="210"/>
        <v/>
      </c>
      <c r="AQ105" s="25" t="str">
        <f t="shared" si="210"/>
        <v/>
      </c>
      <c r="AR105" s="25" t="str">
        <f t="shared" si="210"/>
        <v/>
      </c>
      <c r="AS105" s="25" t="str">
        <f t="shared" si="210"/>
        <v/>
      </c>
      <c r="AT105" s="25" t="str">
        <f t="shared" si="210"/>
        <v/>
      </c>
      <c r="AU105" s="52"/>
      <c r="AV105" s="62"/>
      <c r="AW105" s="62"/>
      <c r="BA105" s="25" t="str">
        <f t="shared" ref="BA105:BG105" si="211">IF(BA97="","",IF(BA102="","通常",IF(BA102="　","通常",BA102)))</f>
        <v/>
      </c>
      <c r="BB105" s="25" t="str">
        <f t="shared" si="211"/>
        <v/>
      </c>
      <c r="BC105" s="25" t="str">
        <f t="shared" si="211"/>
        <v/>
      </c>
      <c r="BD105" s="25" t="str">
        <f t="shared" si="211"/>
        <v/>
      </c>
      <c r="BE105" s="25" t="str">
        <f t="shared" si="211"/>
        <v/>
      </c>
      <c r="BF105" s="25" t="str">
        <f t="shared" si="211"/>
        <v/>
      </c>
      <c r="BG105" s="25" t="str">
        <f t="shared" si="211"/>
        <v/>
      </c>
      <c r="BH105" s="52"/>
      <c r="BI105" s="62"/>
      <c r="BJ105" s="62"/>
      <c r="BK105" s="66"/>
      <c r="BM105" s="25" t="str">
        <f t="shared" ref="BM105:BS105" si="212">IF(BM97="","",IF(BM102="","通常",IF(BM102="　","通常",BM102)))</f>
        <v/>
      </c>
      <c r="BN105" s="25" t="str">
        <f t="shared" si="212"/>
        <v/>
      </c>
      <c r="BO105" s="25" t="str">
        <f t="shared" si="212"/>
        <v/>
      </c>
      <c r="BP105" s="25" t="str">
        <f t="shared" si="212"/>
        <v/>
      </c>
      <c r="BQ105" s="25" t="str">
        <f t="shared" si="212"/>
        <v/>
      </c>
      <c r="BR105" s="25" t="str">
        <f t="shared" si="212"/>
        <v/>
      </c>
      <c r="BS105" s="25" t="str">
        <f t="shared" si="212"/>
        <v/>
      </c>
      <c r="BT105" s="52"/>
      <c r="BU105" s="62"/>
      <c r="BV105" s="62"/>
      <c r="BZ105" s="25" t="str">
        <f t="shared" ref="BZ105:CF105" si="213">IF(BZ97="","",IF(BZ102="","通常",IF(BZ102="　","通常",BZ102)))</f>
        <v/>
      </c>
      <c r="CA105" s="25" t="str">
        <f t="shared" si="213"/>
        <v/>
      </c>
      <c r="CB105" s="25" t="str">
        <f t="shared" si="213"/>
        <v/>
      </c>
      <c r="CC105" s="25" t="str">
        <f t="shared" si="213"/>
        <v/>
      </c>
      <c r="CD105" s="25" t="str">
        <f t="shared" si="213"/>
        <v/>
      </c>
      <c r="CE105" s="25" t="str">
        <f t="shared" si="213"/>
        <v/>
      </c>
      <c r="CF105" s="25" t="str">
        <f t="shared" si="213"/>
        <v/>
      </c>
      <c r="CG105" s="52"/>
      <c r="CH105" s="62"/>
      <c r="CI105" s="62"/>
      <c r="CJ105" s="66"/>
      <c r="CL105" s="25" t="str">
        <f t="shared" ref="CL105:CR105" si="214">IF(CL97="","",IF(CL102="","通常",IF(CL102="　","通常",CL102)))</f>
        <v/>
      </c>
      <c r="CM105" s="25" t="str">
        <f t="shared" si="214"/>
        <v/>
      </c>
      <c r="CN105" s="25" t="str">
        <f t="shared" si="214"/>
        <v/>
      </c>
      <c r="CO105" s="25" t="str">
        <f t="shared" si="214"/>
        <v/>
      </c>
      <c r="CP105" s="25" t="str">
        <f t="shared" si="214"/>
        <v/>
      </c>
      <c r="CQ105" s="25" t="str">
        <f t="shared" si="214"/>
        <v/>
      </c>
      <c r="CR105" s="25" t="str">
        <f t="shared" si="214"/>
        <v/>
      </c>
      <c r="CS105" s="52"/>
      <c r="CT105" s="62"/>
      <c r="CU105" s="62"/>
    </row>
    <row r="106" spans="2:99" hidden="1" outlineLevel="1">
      <c r="C106" s="25" t="str">
        <f t="shared" ref="C106:I106" si="215">IF(C97="","",IF(C102="","通常実績",IF(C102="　","通常実績",C102)))</f>
        <v>通常実績</v>
      </c>
      <c r="D106" s="25" t="str">
        <f t="shared" si="215"/>
        <v>通常実績</v>
      </c>
      <c r="E106" s="25" t="str">
        <f t="shared" si="215"/>
        <v>通常実績</v>
      </c>
      <c r="F106" s="25" t="str">
        <f t="shared" si="215"/>
        <v>通常実績</v>
      </c>
      <c r="G106" s="25" t="str">
        <f t="shared" si="215"/>
        <v>通常実績</v>
      </c>
      <c r="H106" s="25" t="str">
        <f t="shared" si="215"/>
        <v>通常実績</v>
      </c>
      <c r="I106" s="25" t="str">
        <f t="shared" si="215"/>
        <v>通常実績</v>
      </c>
      <c r="J106" s="52"/>
      <c r="K106" s="62"/>
      <c r="L106" s="62"/>
      <c r="M106" s="66"/>
      <c r="O106" s="25" t="str">
        <f t="shared" ref="O106:U106" si="216">IF(O97="","",IF(O102="","通常実績",IF(O102="　","通常実績",O102)))</f>
        <v>通常実績</v>
      </c>
      <c r="P106" s="25" t="str">
        <f t="shared" si="216"/>
        <v>通常実績</v>
      </c>
      <c r="Q106" s="25" t="str">
        <f t="shared" si="216"/>
        <v>通常実績</v>
      </c>
      <c r="R106" s="25" t="str">
        <f t="shared" si="216"/>
        <v>通常実績</v>
      </c>
      <c r="S106" s="25" t="str">
        <f t="shared" si="216"/>
        <v>通常実績</v>
      </c>
      <c r="T106" s="25" t="str">
        <f t="shared" si="216"/>
        <v>通常実績</v>
      </c>
      <c r="U106" s="25" t="str">
        <f t="shared" si="216"/>
        <v>通常実績</v>
      </c>
      <c r="V106" s="52"/>
      <c r="W106" s="62"/>
      <c r="X106" s="62"/>
      <c r="AB106" s="25" t="str">
        <f t="shared" ref="AB106:AH106" si="217">IF(AB97="","",IF(AB102="","通常実績",IF(AB102="　","通常実績",AB102)))</f>
        <v>通常実績</v>
      </c>
      <c r="AC106" s="25" t="str">
        <f t="shared" si="217"/>
        <v>通常実績</v>
      </c>
      <c r="AD106" s="25" t="str">
        <f t="shared" si="217"/>
        <v>通常実績</v>
      </c>
      <c r="AE106" s="25" t="str">
        <f t="shared" si="217"/>
        <v>通常実績</v>
      </c>
      <c r="AF106" s="25" t="str">
        <f t="shared" si="217"/>
        <v/>
      </c>
      <c r="AG106" s="25" t="str">
        <f t="shared" si="217"/>
        <v/>
      </c>
      <c r="AH106" s="25" t="str">
        <f t="shared" si="217"/>
        <v/>
      </c>
      <c r="AI106" s="52"/>
      <c r="AJ106" s="62"/>
      <c r="AK106" s="62"/>
      <c r="AL106" s="66"/>
      <c r="AN106" s="25" t="str">
        <f t="shared" ref="AN106:AT106" si="218">IF(AN97="","",IF(AN102="","通常実績",IF(AN102="　","通常実績",AN102)))</f>
        <v/>
      </c>
      <c r="AO106" s="25" t="str">
        <f t="shared" si="218"/>
        <v/>
      </c>
      <c r="AP106" s="25" t="str">
        <f t="shared" si="218"/>
        <v/>
      </c>
      <c r="AQ106" s="25" t="str">
        <f t="shared" si="218"/>
        <v/>
      </c>
      <c r="AR106" s="25" t="str">
        <f t="shared" si="218"/>
        <v/>
      </c>
      <c r="AS106" s="25" t="str">
        <f t="shared" si="218"/>
        <v/>
      </c>
      <c r="AT106" s="25" t="str">
        <f t="shared" si="218"/>
        <v/>
      </c>
      <c r="AU106" s="52"/>
      <c r="AV106" s="62"/>
      <c r="AW106" s="62"/>
      <c r="BA106" s="25" t="str">
        <f t="shared" ref="BA106:BG106" si="219">IF(BA97="","",IF(BA102="","通常実績",IF(BA102="　","通常実績",BA102)))</f>
        <v/>
      </c>
      <c r="BB106" s="25" t="str">
        <f t="shared" si="219"/>
        <v/>
      </c>
      <c r="BC106" s="25" t="str">
        <f t="shared" si="219"/>
        <v/>
      </c>
      <c r="BD106" s="25" t="str">
        <f t="shared" si="219"/>
        <v/>
      </c>
      <c r="BE106" s="25" t="str">
        <f t="shared" si="219"/>
        <v/>
      </c>
      <c r="BF106" s="25" t="str">
        <f t="shared" si="219"/>
        <v/>
      </c>
      <c r="BG106" s="25" t="str">
        <f t="shared" si="219"/>
        <v/>
      </c>
      <c r="BH106" s="52"/>
      <c r="BI106" s="62"/>
      <c r="BJ106" s="62"/>
      <c r="BK106" s="66"/>
      <c r="BM106" s="25" t="str">
        <f t="shared" ref="BM106:BS106" si="220">IF(BM97="","",IF(BM102="","通常実績",IF(BM102="　","通常実績",BM102)))</f>
        <v/>
      </c>
      <c r="BN106" s="25" t="str">
        <f t="shared" si="220"/>
        <v/>
      </c>
      <c r="BO106" s="25" t="str">
        <f t="shared" si="220"/>
        <v/>
      </c>
      <c r="BP106" s="25" t="str">
        <f t="shared" si="220"/>
        <v/>
      </c>
      <c r="BQ106" s="25" t="str">
        <f t="shared" si="220"/>
        <v/>
      </c>
      <c r="BR106" s="25" t="str">
        <f t="shared" si="220"/>
        <v/>
      </c>
      <c r="BS106" s="25" t="str">
        <f t="shared" si="220"/>
        <v/>
      </c>
      <c r="BT106" s="52"/>
      <c r="BU106" s="62"/>
      <c r="BV106" s="62"/>
      <c r="BZ106" s="25" t="str">
        <f t="shared" ref="BZ106:CF106" si="221">IF(BZ97="","",IF(BZ102="","通常実績",IF(BZ102="　","通常実績",BZ102)))</f>
        <v/>
      </c>
      <c r="CA106" s="25" t="str">
        <f t="shared" si="221"/>
        <v/>
      </c>
      <c r="CB106" s="25" t="str">
        <f t="shared" si="221"/>
        <v/>
      </c>
      <c r="CC106" s="25" t="str">
        <f t="shared" si="221"/>
        <v/>
      </c>
      <c r="CD106" s="25" t="str">
        <f t="shared" si="221"/>
        <v/>
      </c>
      <c r="CE106" s="25" t="str">
        <f t="shared" si="221"/>
        <v/>
      </c>
      <c r="CF106" s="25" t="str">
        <f t="shared" si="221"/>
        <v/>
      </c>
      <c r="CG106" s="52"/>
      <c r="CH106" s="62"/>
      <c r="CI106" s="62"/>
      <c r="CJ106" s="66"/>
      <c r="CL106" s="25" t="str">
        <f t="shared" ref="CL106:CR106" si="222">IF(CL97="","",IF(CL102="","通常実績",IF(CL102="　","通常実績",CL102)))</f>
        <v/>
      </c>
      <c r="CM106" s="25" t="str">
        <f t="shared" si="222"/>
        <v/>
      </c>
      <c r="CN106" s="25" t="str">
        <f t="shared" si="222"/>
        <v/>
      </c>
      <c r="CO106" s="25" t="str">
        <f t="shared" si="222"/>
        <v/>
      </c>
      <c r="CP106" s="25" t="str">
        <f t="shared" si="222"/>
        <v/>
      </c>
      <c r="CQ106" s="25" t="str">
        <f t="shared" si="222"/>
        <v/>
      </c>
      <c r="CR106" s="25" t="str">
        <f t="shared" si="222"/>
        <v/>
      </c>
      <c r="CS106" s="52"/>
      <c r="CT106" s="62"/>
      <c r="CU106" s="62"/>
    </row>
    <row r="107" spans="2:99" collapsed="1">
      <c r="C107" s="26"/>
      <c r="D107" s="26"/>
      <c r="E107" s="26"/>
      <c r="F107" s="26"/>
      <c r="G107" s="26"/>
      <c r="H107" s="26"/>
      <c r="I107" s="26"/>
      <c r="J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</row>
    <row r="108" spans="2:99" s="3" customFormat="1" ht="13.5" hidden="1" customHeight="1" outlineLevel="1">
      <c r="B108" s="8"/>
      <c r="C108" s="3">
        <f>YEAR(I95+1)</f>
        <v>2026</v>
      </c>
      <c r="D108" s="3">
        <f>MONTH(I95+1)</f>
        <v>9</v>
      </c>
      <c r="E108" s="37">
        <f>DAY(I97)+1</f>
        <v>14</v>
      </c>
      <c r="F108" s="38">
        <f>DATE(C108,D108,E108)</f>
        <v>46279</v>
      </c>
      <c r="G108" s="8"/>
      <c r="H108" s="8"/>
      <c r="J108" s="8"/>
      <c r="K108" s="8"/>
      <c r="L108" s="8"/>
      <c r="M108" s="8"/>
      <c r="N108" s="8"/>
      <c r="O108" s="3">
        <f>YEAR(U95+1)</f>
        <v>2026</v>
      </c>
      <c r="P108" s="3">
        <f>MONTH(U95+1)</f>
        <v>11</v>
      </c>
      <c r="Q108" s="37">
        <f>DAY(U97)+1</f>
        <v>9</v>
      </c>
      <c r="R108" s="38">
        <f>DATE(O108,P108,Q108)</f>
        <v>46335</v>
      </c>
      <c r="S108" s="8"/>
      <c r="T108" s="8"/>
      <c r="V108" s="8"/>
      <c r="W108" s="8"/>
      <c r="X108" s="8"/>
      <c r="AA108" s="8"/>
      <c r="AB108" s="3">
        <f>YEAR(AH95+1)</f>
        <v>2027</v>
      </c>
      <c r="AC108" s="3">
        <f>MONTH(AH95+1)</f>
        <v>1</v>
      </c>
      <c r="AD108" s="37" t="e">
        <f>DAY(AH97)+1</f>
        <v>#VALUE!</v>
      </c>
      <c r="AE108" s="38" t="e">
        <f>DATE(AB108,AC108,AD108)</f>
        <v>#VALUE!</v>
      </c>
      <c r="AF108" s="8"/>
      <c r="AG108" s="8"/>
      <c r="AI108" s="8"/>
      <c r="AJ108" s="8"/>
      <c r="AK108" s="8"/>
      <c r="AL108" s="8"/>
      <c r="AM108" s="8"/>
      <c r="AN108" s="3">
        <f>YEAR(AT95+1)</f>
        <v>2027</v>
      </c>
      <c r="AO108" s="3">
        <f>MONTH(AT95+1)</f>
        <v>3</v>
      </c>
      <c r="AP108" s="37" t="e">
        <f>DAY(AT97)+1</f>
        <v>#VALUE!</v>
      </c>
      <c r="AQ108" s="38" t="e">
        <f>DATE(AN108,AO108,AP108)</f>
        <v>#VALUE!</v>
      </c>
      <c r="AR108" s="8"/>
      <c r="AS108" s="8"/>
      <c r="AU108" s="8"/>
      <c r="AV108" s="8"/>
      <c r="AW108" s="8"/>
      <c r="AZ108" s="8"/>
      <c r="BA108" s="3">
        <f>YEAR(BG95+1)</f>
        <v>2027</v>
      </c>
      <c r="BB108" s="3">
        <f>MONTH(BG95+1)</f>
        <v>4</v>
      </c>
      <c r="BC108" s="37" t="e">
        <f>DAY(BG97)+1</f>
        <v>#VALUE!</v>
      </c>
      <c r="BD108" s="38" t="e">
        <f>DATE(BA108,BB108,BC108)</f>
        <v>#VALUE!</v>
      </c>
      <c r="BE108" s="8"/>
      <c r="BF108" s="8"/>
      <c r="BH108" s="8"/>
      <c r="BI108" s="8"/>
      <c r="BJ108" s="8"/>
      <c r="BK108" s="8"/>
      <c r="BL108" s="8"/>
      <c r="BM108" s="3">
        <f>YEAR(BS95+1)</f>
        <v>2027</v>
      </c>
      <c r="BN108" s="3">
        <f>MONTH(BS95+1)</f>
        <v>6</v>
      </c>
      <c r="BO108" s="37" t="e">
        <f>DAY(BS97)+1</f>
        <v>#VALUE!</v>
      </c>
      <c r="BP108" s="38" t="e">
        <f>DATE(BM108,BN108,BO108)</f>
        <v>#VALUE!</v>
      </c>
      <c r="BQ108" s="8"/>
      <c r="BR108" s="8"/>
      <c r="BT108" s="8"/>
      <c r="BU108" s="8"/>
      <c r="BV108" s="8"/>
      <c r="BY108" s="8"/>
      <c r="BZ108" s="3">
        <f>YEAR(CF95+1)</f>
        <v>2027</v>
      </c>
      <c r="CA108" s="3">
        <f>MONTH(CF95+1)</f>
        <v>8</v>
      </c>
      <c r="CB108" s="37" t="e">
        <f>DAY(CF97)+1</f>
        <v>#VALUE!</v>
      </c>
      <c r="CC108" s="38" t="e">
        <f>DATE(BZ108,CA108,CB108)</f>
        <v>#VALUE!</v>
      </c>
      <c r="CD108" s="8"/>
      <c r="CE108" s="8"/>
      <c r="CG108" s="8"/>
      <c r="CH108" s="8"/>
      <c r="CI108" s="8"/>
      <c r="CJ108" s="8"/>
      <c r="CK108" s="8"/>
      <c r="CL108" s="3">
        <f>YEAR(CR95+1)</f>
        <v>2027</v>
      </c>
      <c r="CM108" s="3">
        <f>MONTH(CR95+1)</f>
        <v>10</v>
      </c>
      <c r="CN108" s="37" t="e">
        <f>DAY(CR97)+1</f>
        <v>#VALUE!</v>
      </c>
      <c r="CO108" s="38" t="e">
        <f>DATE(CL108,CM108,CN108)</f>
        <v>#VALUE!</v>
      </c>
      <c r="CP108" s="8"/>
      <c r="CQ108" s="8"/>
      <c r="CS108" s="8"/>
      <c r="CT108" s="8"/>
      <c r="CU108" s="8"/>
    </row>
    <row r="109" spans="2:99" s="4" customFormat="1" ht="13.5" hidden="1" customHeight="1" outlineLevel="1">
      <c r="B109" s="9"/>
      <c r="C109" s="4">
        <f>I95+1</f>
        <v>46279</v>
      </c>
      <c r="D109" s="4">
        <f t="shared" ref="D109:I109" si="223">C109+1</f>
        <v>46280</v>
      </c>
      <c r="E109" s="4">
        <f t="shared" si="223"/>
        <v>46281</v>
      </c>
      <c r="F109" s="4">
        <f t="shared" si="223"/>
        <v>46282</v>
      </c>
      <c r="G109" s="4">
        <f t="shared" si="223"/>
        <v>46283</v>
      </c>
      <c r="H109" s="4">
        <f t="shared" si="223"/>
        <v>46284</v>
      </c>
      <c r="I109" s="4">
        <f t="shared" si="223"/>
        <v>46285</v>
      </c>
      <c r="J109" s="9"/>
      <c r="K109" s="9"/>
      <c r="L109" s="9"/>
      <c r="M109" s="9"/>
      <c r="N109" s="9"/>
      <c r="O109" s="4">
        <f>U95+1</f>
        <v>46335</v>
      </c>
      <c r="P109" s="4">
        <f t="shared" ref="P109:U109" si="224">O109+1</f>
        <v>46336</v>
      </c>
      <c r="Q109" s="4">
        <f t="shared" si="224"/>
        <v>46337</v>
      </c>
      <c r="R109" s="4">
        <f t="shared" si="224"/>
        <v>46338</v>
      </c>
      <c r="S109" s="4">
        <f t="shared" si="224"/>
        <v>46339</v>
      </c>
      <c r="T109" s="4">
        <f t="shared" si="224"/>
        <v>46340</v>
      </c>
      <c r="U109" s="4">
        <f t="shared" si="224"/>
        <v>46341</v>
      </c>
      <c r="V109" s="9"/>
      <c r="W109" s="9"/>
      <c r="X109" s="9"/>
      <c r="AA109" s="9"/>
      <c r="AB109" s="4">
        <f>AH95+1</f>
        <v>46391</v>
      </c>
      <c r="AC109" s="4">
        <f t="shared" ref="AC109:AH109" si="225">AB109+1</f>
        <v>46392</v>
      </c>
      <c r="AD109" s="4">
        <f t="shared" si="225"/>
        <v>46393</v>
      </c>
      <c r="AE109" s="4">
        <f t="shared" si="225"/>
        <v>46394</v>
      </c>
      <c r="AF109" s="4">
        <f t="shared" si="225"/>
        <v>46395</v>
      </c>
      <c r="AG109" s="4">
        <f t="shared" si="225"/>
        <v>46396</v>
      </c>
      <c r="AH109" s="4">
        <f t="shared" si="225"/>
        <v>46397</v>
      </c>
      <c r="AI109" s="9"/>
      <c r="AJ109" s="9"/>
      <c r="AK109" s="9"/>
      <c r="AL109" s="9"/>
      <c r="AM109" s="9"/>
      <c r="AN109" s="4">
        <f>AT95+1</f>
        <v>46447</v>
      </c>
      <c r="AO109" s="4">
        <f t="shared" ref="AO109:AT109" si="226">AN109+1</f>
        <v>46448</v>
      </c>
      <c r="AP109" s="4">
        <f t="shared" si="226"/>
        <v>46449</v>
      </c>
      <c r="AQ109" s="4">
        <f t="shared" si="226"/>
        <v>46450</v>
      </c>
      <c r="AR109" s="4">
        <f t="shared" si="226"/>
        <v>46451</v>
      </c>
      <c r="AS109" s="4">
        <f t="shared" si="226"/>
        <v>46452</v>
      </c>
      <c r="AT109" s="4">
        <f t="shared" si="226"/>
        <v>46453</v>
      </c>
      <c r="AU109" s="9"/>
      <c r="AV109" s="9"/>
      <c r="AW109" s="9"/>
      <c r="AZ109" s="9"/>
      <c r="BA109" s="4">
        <f>BG95+1</f>
        <v>46503</v>
      </c>
      <c r="BB109" s="4">
        <f t="shared" ref="BB109:BG109" si="227">BA109+1</f>
        <v>46504</v>
      </c>
      <c r="BC109" s="4">
        <f t="shared" si="227"/>
        <v>46505</v>
      </c>
      <c r="BD109" s="4">
        <f t="shared" si="227"/>
        <v>46506</v>
      </c>
      <c r="BE109" s="4">
        <f t="shared" si="227"/>
        <v>46507</v>
      </c>
      <c r="BF109" s="4">
        <f t="shared" si="227"/>
        <v>46508</v>
      </c>
      <c r="BG109" s="4">
        <f t="shared" si="227"/>
        <v>46509</v>
      </c>
      <c r="BH109" s="9"/>
      <c r="BI109" s="9"/>
      <c r="BJ109" s="9"/>
      <c r="BK109" s="9"/>
      <c r="BL109" s="9"/>
      <c r="BM109" s="4">
        <f>BS95+1</f>
        <v>46559</v>
      </c>
      <c r="BN109" s="4">
        <f t="shared" ref="BN109:BS109" si="228">BM109+1</f>
        <v>46560</v>
      </c>
      <c r="BO109" s="4">
        <f t="shared" si="228"/>
        <v>46561</v>
      </c>
      <c r="BP109" s="4">
        <f t="shared" si="228"/>
        <v>46562</v>
      </c>
      <c r="BQ109" s="4">
        <f t="shared" si="228"/>
        <v>46563</v>
      </c>
      <c r="BR109" s="4">
        <f t="shared" si="228"/>
        <v>46564</v>
      </c>
      <c r="BS109" s="4">
        <f t="shared" si="228"/>
        <v>46565</v>
      </c>
      <c r="BT109" s="9"/>
      <c r="BU109" s="9"/>
      <c r="BV109" s="9"/>
      <c r="BY109" s="9"/>
      <c r="BZ109" s="4">
        <f>CF95+1</f>
        <v>46615</v>
      </c>
      <c r="CA109" s="4">
        <f t="shared" ref="CA109:CF109" si="229">BZ109+1</f>
        <v>46616</v>
      </c>
      <c r="CB109" s="4">
        <f t="shared" si="229"/>
        <v>46617</v>
      </c>
      <c r="CC109" s="4">
        <f t="shared" si="229"/>
        <v>46618</v>
      </c>
      <c r="CD109" s="4">
        <f t="shared" si="229"/>
        <v>46619</v>
      </c>
      <c r="CE109" s="4">
        <f t="shared" si="229"/>
        <v>46620</v>
      </c>
      <c r="CF109" s="4">
        <f t="shared" si="229"/>
        <v>46621</v>
      </c>
      <c r="CG109" s="9"/>
      <c r="CH109" s="9"/>
      <c r="CI109" s="9"/>
      <c r="CJ109" s="9"/>
      <c r="CK109" s="9"/>
      <c r="CL109" s="4">
        <f>CR95+1</f>
        <v>46671</v>
      </c>
      <c r="CM109" s="4">
        <f t="shared" ref="CM109:CR109" si="230">CL109+1</f>
        <v>46672</v>
      </c>
      <c r="CN109" s="4">
        <f t="shared" si="230"/>
        <v>46673</v>
      </c>
      <c r="CO109" s="4">
        <f t="shared" si="230"/>
        <v>46674</v>
      </c>
      <c r="CP109" s="4">
        <f t="shared" si="230"/>
        <v>46675</v>
      </c>
      <c r="CQ109" s="4">
        <f t="shared" si="230"/>
        <v>46676</v>
      </c>
      <c r="CR109" s="4">
        <f t="shared" si="230"/>
        <v>46677</v>
      </c>
      <c r="CS109" s="9"/>
      <c r="CT109" s="9"/>
      <c r="CU109" s="9"/>
    </row>
    <row r="110" spans="2:99" ht="13.5" customHeight="1" collapsed="1">
      <c r="B110" s="10" t="s">
        <v>28</v>
      </c>
      <c r="C110" s="17">
        <f>DATE($C108,$D108,1)</f>
        <v>46266</v>
      </c>
      <c r="D110" s="31"/>
      <c r="E110" s="31"/>
      <c r="F110" s="31"/>
      <c r="G110" s="31"/>
      <c r="H110" s="31"/>
      <c r="I110" s="31"/>
      <c r="J110" s="31"/>
      <c r="K110" s="55"/>
      <c r="L110" s="63"/>
      <c r="M110" s="1"/>
      <c r="N110" s="10" t="s">
        <v>28</v>
      </c>
      <c r="O110" s="17">
        <f>DATE($O108,$P108,1)</f>
        <v>46327</v>
      </c>
      <c r="P110" s="31"/>
      <c r="Q110" s="31"/>
      <c r="R110" s="31"/>
      <c r="S110" s="31"/>
      <c r="T110" s="31"/>
      <c r="U110" s="31"/>
      <c r="V110" s="31"/>
      <c r="W110" s="55"/>
      <c r="X110" s="63"/>
      <c r="AA110" s="10" t="s">
        <v>28</v>
      </c>
      <c r="AB110" s="17">
        <f>DATE($AB108,$AC108,1)</f>
        <v>46388</v>
      </c>
      <c r="AC110" s="31"/>
      <c r="AD110" s="31"/>
      <c r="AE110" s="31"/>
      <c r="AF110" s="31"/>
      <c r="AG110" s="31"/>
      <c r="AH110" s="31"/>
      <c r="AI110" s="31"/>
      <c r="AJ110" s="55"/>
      <c r="AK110" s="63"/>
      <c r="AL110" s="1"/>
      <c r="AM110" s="10" t="s">
        <v>28</v>
      </c>
      <c r="AN110" s="17">
        <f>DATE($AN108,$AO108,1)</f>
        <v>46447</v>
      </c>
      <c r="AO110" s="31"/>
      <c r="AP110" s="31"/>
      <c r="AQ110" s="31"/>
      <c r="AR110" s="31"/>
      <c r="AS110" s="31"/>
      <c r="AT110" s="31"/>
      <c r="AU110" s="31"/>
      <c r="AV110" s="55"/>
      <c r="AW110" s="63"/>
      <c r="AZ110" s="10" t="s">
        <v>28</v>
      </c>
      <c r="BA110" s="17">
        <f>DATE(BA108,BB108,1)</f>
        <v>46478</v>
      </c>
      <c r="BB110" s="31"/>
      <c r="BC110" s="31"/>
      <c r="BD110" s="31"/>
      <c r="BE110" s="31"/>
      <c r="BF110" s="31"/>
      <c r="BG110" s="31"/>
      <c r="BH110" s="31"/>
      <c r="BI110" s="55"/>
      <c r="BJ110" s="63"/>
      <c r="BK110" s="1"/>
      <c r="BL110" s="10" t="s">
        <v>28</v>
      </c>
      <c r="BM110" s="17">
        <f>DATE(BM108,BN108,1)</f>
        <v>46539</v>
      </c>
      <c r="BN110" s="31"/>
      <c r="BO110" s="31"/>
      <c r="BP110" s="31"/>
      <c r="BQ110" s="31"/>
      <c r="BR110" s="31"/>
      <c r="BS110" s="31"/>
      <c r="BT110" s="31"/>
      <c r="BU110" s="55"/>
      <c r="BV110" s="63"/>
      <c r="BY110" s="10" t="s">
        <v>28</v>
      </c>
      <c r="BZ110" s="17">
        <f>DATE(BZ108,CA108,1)</f>
        <v>46600</v>
      </c>
      <c r="CA110" s="31"/>
      <c r="CB110" s="31"/>
      <c r="CC110" s="31"/>
      <c r="CD110" s="31"/>
      <c r="CE110" s="31"/>
      <c r="CF110" s="31"/>
      <c r="CG110" s="31"/>
      <c r="CH110" s="55"/>
      <c r="CI110" s="63"/>
      <c r="CJ110" s="1"/>
      <c r="CK110" s="10" t="s">
        <v>28</v>
      </c>
      <c r="CL110" s="17">
        <f>DATE(CL108,CM108,1)</f>
        <v>46661</v>
      </c>
      <c r="CM110" s="31"/>
      <c r="CN110" s="31"/>
      <c r="CO110" s="31"/>
      <c r="CP110" s="31"/>
      <c r="CQ110" s="31"/>
      <c r="CR110" s="31"/>
      <c r="CS110" s="31"/>
      <c r="CT110" s="55"/>
      <c r="CU110" s="63"/>
    </row>
    <row r="111" spans="2:99">
      <c r="B111" s="11" t="s">
        <v>30</v>
      </c>
      <c r="C111" s="27">
        <f>IF(I95&lt;$G$8,I97+1,"")</f>
        <v>46279</v>
      </c>
      <c r="D111" s="36">
        <f t="shared" ref="D111:I111" si="231">IF(C109&lt;$G$8,C111+1,"")</f>
        <v>46280</v>
      </c>
      <c r="E111" s="36">
        <f t="shared" si="231"/>
        <v>46281</v>
      </c>
      <c r="F111" s="36">
        <f t="shared" si="231"/>
        <v>46282</v>
      </c>
      <c r="G111" s="36">
        <f t="shared" si="231"/>
        <v>46283</v>
      </c>
      <c r="H111" s="36">
        <f t="shared" si="231"/>
        <v>46284</v>
      </c>
      <c r="I111" s="36">
        <f t="shared" si="231"/>
        <v>46285</v>
      </c>
      <c r="J111" s="48" t="s">
        <v>57</v>
      </c>
      <c r="K111" s="56">
        <f>+COUNTIFS(C112:I112,"土",C116:I116,"")+COUNTIFS(C112:I112,"日",C116:I116,"")+COUNTIFS(祝日,C109)+COUNTIFS(祝日,D109)+COUNTIFS(祝日,E109)+COUNTIFS(祝日,F109)+COUNTIFS(祝日,G109)</f>
        <v>2</v>
      </c>
      <c r="M111" s="1"/>
      <c r="N111" s="11" t="s">
        <v>30</v>
      </c>
      <c r="O111" s="27">
        <f>IF(U95&lt;$G$8,U97+1,"")</f>
        <v>46335</v>
      </c>
      <c r="P111" s="36">
        <f t="shared" ref="P111:U111" si="232">IF(O109&lt;$G$8,O111+1,"")</f>
        <v>46336</v>
      </c>
      <c r="Q111" s="36">
        <f t="shared" si="232"/>
        <v>46337</v>
      </c>
      <c r="R111" s="36">
        <f t="shared" si="232"/>
        <v>46338</v>
      </c>
      <c r="S111" s="36">
        <f t="shared" si="232"/>
        <v>46339</v>
      </c>
      <c r="T111" s="36">
        <f t="shared" si="232"/>
        <v>46340</v>
      </c>
      <c r="U111" s="36">
        <f t="shared" si="232"/>
        <v>46341</v>
      </c>
      <c r="V111" s="48" t="s">
        <v>57</v>
      </c>
      <c r="W111" s="56">
        <f>+COUNTIFS(O112:U112,"土",O116:U116,"")+COUNTIFS(O112:U112,"日",O116:U116,"")+COUNTIFS(祝日,O109)+COUNTIFS(祝日,P109)+COUNTIFS(祝日,Q109)+COUNTIFS(祝日,R109)+COUNTIFS(祝日,S109)</f>
        <v>2</v>
      </c>
      <c r="AA111" s="11" t="s">
        <v>30</v>
      </c>
      <c r="AB111" s="27" t="str">
        <f>IF(AH95&lt;$G$8,AH97+1,"")</f>
        <v/>
      </c>
      <c r="AC111" s="36" t="str">
        <f t="shared" ref="AC111:AH111" si="233">IF(AB109&lt;$G$8,AB111+1,"")</f>
        <v/>
      </c>
      <c r="AD111" s="36" t="str">
        <f t="shared" si="233"/>
        <v/>
      </c>
      <c r="AE111" s="36" t="str">
        <f t="shared" si="233"/>
        <v/>
      </c>
      <c r="AF111" s="36" t="str">
        <f t="shared" si="233"/>
        <v/>
      </c>
      <c r="AG111" s="36" t="str">
        <f t="shared" si="233"/>
        <v/>
      </c>
      <c r="AH111" s="36" t="str">
        <f t="shared" si="233"/>
        <v/>
      </c>
      <c r="AI111" s="48" t="s">
        <v>57</v>
      </c>
      <c r="AJ111" s="56">
        <f>+COUNTIFS(AB112:AH112,"土",AB116:AH116,"")+COUNTIFS(AB112:AH112,"日",AB116:AH116,"")+COUNTIFS(祝日,AB109)+COUNTIFS(祝日,AC109)+COUNTIFS(祝日,AD109)+COUNTIFS(祝日,AE109)+COUNTIFS(祝日,AF109)</f>
        <v>0</v>
      </c>
      <c r="AL111" s="1"/>
      <c r="AM111" s="11" t="s">
        <v>30</v>
      </c>
      <c r="AN111" s="27" t="str">
        <f>IF(AT95&lt;$G$8,AT97+1,"")</f>
        <v/>
      </c>
      <c r="AO111" s="36" t="str">
        <f t="shared" ref="AO111:AT111" si="234">IF(AN109&lt;$G$8,AN111+1,"")</f>
        <v/>
      </c>
      <c r="AP111" s="36" t="str">
        <f t="shared" si="234"/>
        <v/>
      </c>
      <c r="AQ111" s="36" t="str">
        <f t="shared" si="234"/>
        <v/>
      </c>
      <c r="AR111" s="36" t="str">
        <f t="shared" si="234"/>
        <v/>
      </c>
      <c r="AS111" s="36" t="str">
        <f t="shared" si="234"/>
        <v/>
      </c>
      <c r="AT111" s="36" t="str">
        <f t="shared" si="234"/>
        <v/>
      </c>
      <c r="AU111" s="48" t="s">
        <v>57</v>
      </c>
      <c r="AV111" s="56">
        <f>+COUNTIFS(AN112:AT112,"土",AN116:AT116,"")+COUNTIFS(AN112:AT112,"日",AN116:AT116,"")+COUNTIFS(祝日,AN109)+COUNTIFS(祝日,AO109)+COUNTIFS(祝日,AP109)+COUNTIFS(祝日,AQ109)+COUNTIFS(祝日,AR109)</f>
        <v>0</v>
      </c>
      <c r="AZ111" s="11" t="s">
        <v>30</v>
      </c>
      <c r="BA111" s="27" t="str">
        <f>IF(BG95&lt;$G$8,BG97+1,"")</f>
        <v/>
      </c>
      <c r="BB111" s="36" t="str">
        <f t="shared" ref="BB111:BG111" si="235">IF(BA109&lt;$G$8,BA111+1,"")</f>
        <v/>
      </c>
      <c r="BC111" s="36" t="str">
        <f t="shared" si="235"/>
        <v/>
      </c>
      <c r="BD111" s="36" t="str">
        <f t="shared" si="235"/>
        <v/>
      </c>
      <c r="BE111" s="36" t="str">
        <f t="shared" si="235"/>
        <v/>
      </c>
      <c r="BF111" s="36" t="str">
        <f t="shared" si="235"/>
        <v/>
      </c>
      <c r="BG111" s="36" t="str">
        <f t="shared" si="235"/>
        <v/>
      </c>
      <c r="BH111" s="48" t="s">
        <v>57</v>
      </c>
      <c r="BI111" s="56">
        <f>+COUNTIFS(BA112:BG112,"土",BA116:BG116,"")+COUNTIFS(BA112:BG112,"日",BA116:BG116,"")+COUNTIFS(祝日,BA109)+COUNTIFS(祝日,BB109)+COUNTIFS(祝日,BC109)+COUNTIFS(祝日,BD109)+COUNTIFS(祝日,BE109)</f>
        <v>1</v>
      </c>
      <c r="BK111" s="1"/>
      <c r="BL111" s="11" t="s">
        <v>30</v>
      </c>
      <c r="BM111" s="27" t="str">
        <f>IF(BS95&lt;$G$8,BS97+1,"")</f>
        <v/>
      </c>
      <c r="BN111" s="36" t="str">
        <f t="shared" ref="BN111:BS111" si="236">IF(BM109&lt;$G$8,BM111+1,"")</f>
        <v/>
      </c>
      <c r="BO111" s="36" t="str">
        <f t="shared" si="236"/>
        <v/>
      </c>
      <c r="BP111" s="36" t="str">
        <f t="shared" si="236"/>
        <v/>
      </c>
      <c r="BQ111" s="36" t="str">
        <f t="shared" si="236"/>
        <v/>
      </c>
      <c r="BR111" s="36" t="str">
        <f t="shared" si="236"/>
        <v/>
      </c>
      <c r="BS111" s="36" t="str">
        <f t="shared" si="236"/>
        <v/>
      </c>
      <c r="BT111" s="48" t="s">
        <v>57</v>
      </c>
      <c r="BU111" s="56">
        <f>+COUNTIFS(BM112:BS112,"土",BM116:BS116,"")+COUNTIFS(BM112:BS112,"日",BM116:BS116,"")+COUNTIFS(祝日,BM109)+COUNTIFS(祝日,BN109)+COUNTIFS(祝日,BO109)+COUNTIFS(祝日,BP109)+COUNTIFS(祝日,BQ109)</f>
        <v>0</v>
      </c>
      <c r="BY111" s="11" t="s">
        <v>30</v>
      </c>
      <c r="BZ111" s="27" t="str">
        <f>IF(CF95&lt;$G$8,CF97+1,"")</f>
        <v/>
      </c>
      <c r="CA111" s="36" t="str">
        <f t="shared" ref="CA111:CF111" si="237">IF(BZ109&lt;$G$8,BZ111+1,"")</f>
        <v/>
      </c>
      <c r="CB111" s="36" t="str">
        <f t="shared" si="237"/>
        <v/>
      </c>
      <c r="CC111" s="36" t="str">
        <f t="shared" si="237"/>
        <v/>
      </c>
      <c r="CD111" s="36" t="str">
        <f t="shared" si="237"/>
        <v/>
      </c>
      <c r="CE111" s="36" t="str">
        <f t="shared" si="237"/>
        <v/>
      </c>
      <c r="CF111" s="36" t="str">
        <f t="shared" si="237"/>
        <v/>
      </c>
      <c r="CG111" s="48" t="s">
        <v>57</v>
      </c>
      <c r="CH111" s="56">
        <f>+COUNTIFS(BZ112:CF112,"土",BZ116:CF116,"")+COUNTIFS(BZ112:CF112,"日",BZ116:CF116,"")+COUNTIFS(祝日,BZ109)+COUNTIFS(祝日,CA109)+COUNTIFS(祝日,CB109)+COUNTIFS(祝日,CC109)+COUNTIFS(祝日,CD109)</f>
        <v>0</v>
      </c>
      <c r="CJ111" s="1"/>
      <c r="CK111" s="11" t="s">
        <v>30</v>
      </c>
      <c r="CL111" s="27" t="str">
        <f>IF(CR95&lt;$G$8,CR97+1,"")</f>
        <v/>
      </c>
      <c r="CM111" s="36" t="str">
        <f t="shared" ref="CM111:CR111" si="238">IF(CL109&lt;$G$8,CL111+1,"")</f>
        <v/>
      </c>
      <c r="CN111" s="36" t="str">
        <f t="shared" si="238"/>
        <v/>
      </c>
      <c r="CO111" s="36" t="str">
        <f t="shared" si="238"/>
        <v/>
      </c>
      <c r="CP111" s="36" t="str">
        <f t="shared" si="238"/>
        <v/>
      </c>
      <c r="CQ111" s="36" t="str">
        <f t="shared" si="238"/>
        <v/>
      </c>
      <c r="CR111" s="36" t="str">
        <f t="shared" si="238"/>
        <v/>
      </c>
      <c r="CS111" s="48" t="s">
        <v>57</v>
      </c>
      <c r="CT111" s="56">
        <f>+COUNTIFS(CL112:CR112,"土",CL116:CR116,"")+COUNTIFS(CL112:CR112,"日",CL116:CR116,"")+COUNTIFS(祝日,CL109)+COUNTIFS(祝日,CM109)+COUNTIFS(祝日,CN109)+COUNTIFS(祝日,CO109)+COUNTIFS(祝日,CP109)</f>
        <v>1</v>
      </c>
    </row>
    <row r="112" spans="2:99">
      <c r="B112" s="11" t="s">
        <v>11</v>
      </c>
      <c r="C112" s="19" t="str">
        <f>IF(C111="","","月")</f>
        <v>月</v>
      </c>
      <c r="D112" s="19" t="str">
        <f>IF(D111="","","火")</f>
        <v>火</v>
      </c>
      <c r="E112" s="19" t="str">
        <f>IF(E111="","","水")</f>
        <v>水</v>
      </c>
      <c r="F112" s="19" t="str">
        <f>IF(F111="","","木")</f>
        <v>木</v>
      </c>
      <c r="G112" s="19" t="str">
        <f>IF(G111="","","金")</f>
        <v>金</v>
      </c>
      <c r="H112" s="19" t="str">
        <f>IF(H111="","","土")</f>
        <v>土</v>
      </c>
      <c r="I112" s="19" t="str">
        <f>IF(I111="","","日")</f>
        <v>日</v>
      </c>
      <c r="J112" s="48" t="s">
        <v>25</v>
      </c>
      <c r="K112" s="56">
        <f>+COUNTIF(C116:I116,"夏休")+COUNTIF(C116:I116,"冬休")+COUNTIF(C116:I116,"中止")</f>
        <v>0</v>
      </c>
      <c r="L112" s="2">
        <f>+COUNTIF(H116:I116,"夏休")+COUNTIF(H116:I116,"冬休")+COUNTIF(H116:I116,"中止")</f>
        <v>0</v>
      </c>
      <c r="M112" s="1"/>
      <c r="N112" s="11" t="s">
        <v>11</v>
      </c>
      <c r="O112" s="19" t="str">
        <f>IF(O111="","","月")</f>
        <v>月</v>
      </c>
      <c r="P112" s="19" t="str">
        <f>IF(P111="","","火")</f>
        <v>火</v>
      </c>
      <c r="Q112" s="19" t="str">
        <f>IF(Q111="","","水")</f>
        <v>水</v>
      </c>
      <c r="R112" s="19" t="str">
        <f>IF(R111="","","木")</f>
        <v>木</v>
      </c>
      <c r="S112" s="19" t="str">
        <f>IF(S111="","","金")</f>
        <v>金</v>
      </c>
      <c r="T112" s="19" t="str">
        <f>IF(T111="","","土")</f>
        <v>土</v>
      </c>
      <c r="U112" s="19" t="str">
        <f>IF(U111="","","日")</f>
        <v>日</v>
      </c>
      <c r="V112" s="48" t="s">
        <v>25</v>
      </c>
      <c r="W112" s="56">
        <f>+COUNTIF(O116:U116,"夏休")+COUNTIF(O116:U116,"冬休")+COUNTIF(O116:U116,"中止")</f>
        <v>0</v>
      </c>
      <c r="X112" s="2">
        <f>+COUNTIF(T116:U116,"夏休")+COUNTIF(T116:U116,"冬休")+COUNTIF(T116:U116,"中止")</f>
        <v>0</v>
      </c>
      <c r="AA112" s="11" t="s">
        <v>11</v>
      </c>
      <c r="AB112" s="19" t="str">
        <f>IF(AB111="","","月")</f>
        <v/>
      </c>
      <c r="AC112" s="19" t="str">
        <f>IF(AC111="","","火")</f>
        <v/>
      </c>
      <c r="AD112" s="19" t="str">
        <f>IF(AD111="","","水")</f>
        <v/>
      </c>
      <c r="AE112" s="19" t="str">
        <f>IF(AE111="","","木")</f>
        <v/>
      </c>
      <c r="AF112" s="19" t="str">
        <f>IF(AF111="","","金")</f>
        <v/>
      </c>
      <c r="AG112" s="19" t="str">
        <f>IF(AG111="","","土")</f>
        <v/>
      </c>
      <c r="AH112" s="19" t="str">
        <f>IF(AH111="","","日")</f>
        <v/>
      </c>
      <c r="AI112" s="48" t="s">
        <v>25</v>
      </c>
      <c r="AJ112" s="56">
        <f>+COUNTIF(AB116:AH116,"夏休")+COUNTIF(AB116:AH116,"冬休")+COUNTIF(AB116:AH116,"中止")</f>
        <v>0</v>
      </c>
      <c r="AK112" s="2">
        <f>+COUNTIF(AG116:AH116,"夏休")+COUNTIF(AG116:AH116,"冬休")+COUNTIF(AG116:AH116,"中止")</f>
        <v>0</v>
      </c>
      <c r="AL112" s="1"/>
      <c r="AM112" s="11" t="s">
        <v>11</v>
      </c>
      <c r="AN112" s="19" t="str">
        <f>IF(AN111="","","月")</f>
        <v/>
      </c>
      <c r="AO112" s="19" t="str">
        <f>IF(AO111="","","火")</f>
        <v/>
      </c>
      <c r="AP112" s="19" t="str">
        <f>IF(AP111="","","水")</f>
        <v/>
      </c>
      <c r="AQ112" s="19" t="str">
        <f>IF(AQ111="","","木")</f>
        <v/>
      </c>
      <c r="AR112" s="19" t="str">
        <f>IF(AR111="","","金")</f>
        <v/>
      </c>
      <c r="AS112" s="19" t="str">
        <f>IF(AS111="","","土")</f>
        <v/>
      </c>
      <c r="AT112" s="19" t="str">
        <f>IF(AT111="","","日")</f>
        <v/>
      </c>
      <c r="AU112" s="48" t="s">
        <v>25</v>
      </c>
      <c r="AV112" s="56">
        <f>+COUNTIF(AN116:AT116,"夏休")+COUNTIF(AN116:AT116,"冬休")+COUNTIF(AN116:AT116,"中止")</f>
        <v>0</v>
      </c>
      <c r="AW112" s="2">
        <f>+COUNTIF(AS116:AT116,"夏休")+COUNTIF(AS116:AT116,"冬休")+COUNTIF(AS116:AT116,"中止")</f>
        <v>0</v>
      </c>
      <c r="AZ112" s="11" t="s">
        <v>11</v>
      </c>
      <c r="BA112" s="19" t="str">
        <f>IF(BA111="","","月")</f>
        <v/>
      </c>
      <c r="BB112" s="19" t="str">
        <f>IF(BB111="","","火")</f>
        <v/>
      </c>
      <c r="BC112" s="19" t="str">
        <f>IF(BC111="","","水")</f>
        <v/>
      </c>
      <c r="BD112" s="19" t="str">
        <f>IF(BD111="","","木")</f>
        <v/>
      </c>
      <c r="BE112" s="19" t="str">
        <f>IF(BE111="","","金")</f>
        <v/>
      </c>
      <c r="BF112" s="19" t="str">
        <f>IF(BF111="","","土")</f>
        <v/>
      </c>
      <c r="BG112" s="19" t="str">
        <f>IF(BG111="","","日")</f>
        <v/>
      </c>
      <c r="BH112" s="48" t="s">
        <v>25</v>
      </c>
      <c r="BI112" s="56">
        <f>+COUNTIF(BA116:BG116,"夏休")+COUNTIF(BA116:BG116,"冬休")+COUNTIF(BA116:BG116,"中止")</f>
        <v>0</v>
      </c>
      <c r="BJ112" s="2">
        <f>+COUNTIF(BF116:BG116,"夏休")+COUNTIF(BF116:BG116,"冬休")+COUNTIF(BF116:BG116,"中止")</f>
        <v>0</v>
      </c>
      <c r="BK112" s="1"/>
      <c r="BL112" s="11" t="s">
        <v>11</v>
      </c>
      <c r="BM112" s="19" t="str">
        <f>IF(BM111="","","月")</f>
        <v/>
      </c>
      <c r="BN112" s="19" t="str">
        <f>IF(BN111="","","火")</f>
        <v/>
      </c>
      <c r="BO112" s="19" t="str">
        <f>IF(BO111="","","水")</f>
        <v/>
      </c>
      <c r="BP112" s="19" t="str">
        <f>IF(BP111="","","木")</f>
        <v/>
      </c>
      <c r="BQ112" s="19" t="str">
        <f>IF(BQ111="","","金")</f>
        <v/>
      </c>
      <c r="BR112" s="19" t="str">
        <f>IF(BR111="","","土")</f>
        <v/>
      </c>
      <c r="BS112" s="19" t="str">
        <f>IF(BS111="","","日")</f>
        <v/>
      </c>
      <c r="BT112" s="48" t="s">
        <v>25</v>
      </c>
      <c r="BU112" s="56">
        <f>+COUNTIF(BM116:BS116,"夏休")+COUNTIF(BM116:BS116,"冬休")+COUNTIF(BM116:BS116,"中止")</f>
        <v>0</v>
      </c>
      <c r="BV112" s="2">
        <f>+COUNTIF(BR116:BS116,"夏休")+COUNTIF(BR116:BS116,"冬休")+COUNTIF(BR116:BS116,"中止")</f>
        <v>0</v>
      </c>
      <c r="BY112" s="11" t="s">
        <v>11</v>
      </c>
      <c r="BZ112" s="19" t="str">
        <f>IF(BZ111="","","月")</f>
        <v/>
      </c>
      <c r="CA112" s="19" t="str">
        <f>IF(CA111="","","火")</f>
        <v/>
      </c>
      <c r="CB112" s="19" t="str">
        <f>IF(CB111="","","水")</f>
        <v/>
      </c>
      <c r="CC112" s="19" t="str">
        <f>IF(CC111="","","木")</f>
        <v/>
      </c>
      <c r="CD112" s="19" t="str">
        <f>IF(CD111="","","金")</f>
        <v/>
      </c>
      <c r="CE112" s="19" t="str">
        <f>IF(CE111="","","土")</f>
        <v/>
      </c>
      <c r="CF112" s="19" t="str">
        <f>IF(CF111="","","日")</f>
        <v/>
      </c>
      <c r="CG112" s="48" t="s">
        <v>25</v>
      </c>
      <c r="CH112" s="56">
        <f>+COUNTIF(BZ116:CF116,"夏休")+COUNTIF(BZ116:CF116,"冬休")+COUNTIF(BZ116:CF116,"中止")</f>
        <v>0</v>
      </c>
      <c r="CI112" s="2">
        <f>+COUNTIF(CE116:CF116,"夏休")+COUNTIF(CE116:CF116,"冬休")+COUNTIF(CE116:CF116,"中止")</f>
        <v>0</v>
      </c>
      <c r="CJ112" s="1"/>
      <c r="CK112" s="11" t="s">
        <v>11</v>
      </c>
      <c r="CL112" s="19" t="str">
        <f>IF(CL111="","","月")</f>
        <v/>
      </c>
      <c r="CM112" s="19" t="str">
        <f>IF(CM111="","","火")</f>
        <v/>
      </c>
      <c r="CN112" s="19" t="str">
        <f>IF(CN111="","","水")</f>
        <v/>
      </c>
      <c r="CO112" s="19" t="str">
        <f>IF(CO111="","","木")</f>
        <v/>
      </c>
      <c r="CP112" s="19" t="str">
        <f>IF(CP111="","","金")</f>
        <v/>
      </c>
      <c r="CQ112" s="19" t="str">
        <f>IF(CQ111="","","土")</f>
        <v/>
      </c>
      <c r="CR112" s="19" t="str">
        <f>IF(CR111="","","日")</f>
        <v/>
      </c>
      <c r="CS112" s="48" t="s">
        <v>25</v>
      </c>
      <c r="CT112" s="56">
        <f>+COUNTIF(CL116:CR116,"夏休")+COUNTIF(CL116:CR116,"冬休")+COUNTIF(CL116:CR116,"中止")</f>
        <v>0</v>
      </c>
      <c r="CU112" s="2">
        <f>+COUNTIF(CQ116:CR116,"夏休")+COUNTIF(CQ116:CR116,"冬休")+COUNTIF(CQ116:CR116,"中止")</f>
        <v>0</v>
      </c>
    </row>
    <row r="113" spans="2:99" ht="13.5" customHeight="1">
      <c r="B113" s="12" t="s">
        <v>15</v>
      </c>
      <c r="C113" s="20"/>
      <c r="D113" s="33"/>
      <c r="E113" s="33"/>
      <c r="F113" s="33"/>
      <c r="G113" s="33"/>
      <c r="H113" s="33"/>
      <c r="I113" s="33"/>
      <c r="J113" s="49" t="s">
        <v>4</v>
      </c>
      <c r="K113" s="57">
        <f>COUNT(C111:I111)-K112</f>
        <v>7</v>
      </c>
      <c r="L113" s="64"/>
      <c r="M113" s="1"/>
      <c r="N113" s="12" t="s">
        <v>15</v>
      </c>
      <c r="O113" s="20"/>
      <c r="P113" s="33"/>
      <c r="Q113" s="33"/>
      <c r="R113" s="33"/>
      <c r="S113" s="33"/>
      <c r="T113" s="33"/>
      <c r="U113" s="33"/>
      <c r="V113" s="49" t="s">
        <v>4</v>
      </c>
      <c r="W113" s="57">
        <f>COUNT(O111:U111)-W112</f>
        <v>7</v>
      </c>
      <c r="X113" s="64"/>
      <c r="AA113" s="12" t="s">
        <v>15</v>
      </c>
      <c r="AB113" s="20"/>
      <c r="AC113" s="33"/>
      <c r="AD113" s="33"/>
      <c r="AE113" s="33"/>
      <c r="AF113" s="33"/>
      <c r="AG113" s="33"/>
      <c r="AH113" s="33"/>
      <c r="AI113" s="49" t="s">
        <v>4</v>
      </c>
      <c r="AJ113" s="57">
        <f>COUNT(AB111:AH111)-AJ112</f>
        <v>0</v>
      </c>
      <c r="AK113" s="64"/>
      <c r="AL113" s="1"/>
      <c r="AM113" s="12" t="s">
        <v>15</v>
      </c>
      <c r="AN113" s="20"/>
      <c r="AO113" s="33"/>
      <c r="AP113" s="33"/>
      <c r="AQ113" s="33"/>
      <c r="AR113" s="33"/>
      <c r="AS113" s="33"/>
      <c r="AT113" s="33"/>
      <c r="AU113" s="49" t="s">
        <v>4</v>
      </c>
      <c r="AV113" s="57">
        <f>COUNT(AN111:AT111)-AV112</f>
        <v>0</v>
      </c>
      <c r="AW113" s="64"/>
      <c r="AZ113" s="12" t="s">
        <v>15</v>
      </c>
      <c r="BA113" s="20"/>
      <c r="BB113" s="33"/>
      <c r="BC113" s="33"/>
      <c r="BD113" s="33"/>
      <c r="BE113" s="33"/>
      <c r="BF113" s="33"/>
      <c r="BG113" s="33"/>
      <c r="BH113" s="49" t="s">
        <v>4</v>
      </c>
      <c r="BI113" s="57">
        <f>COUNT(BA111:BG111)-BI112</f>
        <v>0</v>
      </c>
      <c r="BJ113" s="64"/>
      <c r="BK113" s="1"/>
      <c r="BL113" s="12" t="s">
        <v>15</v>
      </c>
      <c r="BM113" s="20"/>
      <c r="BN113" s="33"/>
      <c r="BO113" s="33"/>
      <c r="BP113" s="33"/>
      <c r="BQ113" s="33"/>
      <c r="BR113" s="33"/>
      <c r="BS113" s="33"/>
      <c r="BT113" s="49" t="s">
        <v>4</v>
      </c>
      <c r="BU113" s="57">
        <f>COUNT(BM111:BS111)-BU112</f>
        <v>0</v>
      </c>
      <c r="BV113" s="64"/>
      <c r="BY113" s="12" t="s">
        <v>15</v>
      </c>
      <c r="BZ113" s="20"/>
      <c r="CA113" s="33"/>
      <c r="CB113" s="33"/>
      <c r="CC113" s="33"/>
      <c r="CD113" s="33"/>
      <c r="CE113" s="33"/>
      <c r="CF113" s="33"/>
      <c r="CG113" s="49" t="s">
        <v>4</v>
      </c>
      <c r="CH113" s="57">
        <f>COUNT(BZ111:CF111)-CH112</f>
        <v>0</v>
      </c>
      <c r="CI113" s="64"/>
      <c r="CJ113" s="1"/>
      <c r="CK113" s="12" t="s">
        <v>15</v>
      </c>
      <c r="CL113" s="20"/>
      <c r="CM113" s="33"/>
      <c r="CN113" s="33"/>
      <c r="CO113" s="33"/>
      <c r="CP113" s="33"/>
      <c r="CQ113" s="33"/>
      <c r="CR113" s="33"/>
      <c r="CS113" s="49" t="s">
        <v>4</v>
      </c>
      <c r="CT113" s="57">
        <f>COUNT(CL111:CR111)-CT112</f>
        <v>0</v>
      </c>
      <c r="CU113" s="64"/>
    </row>
    <row r="114" spans="2:99" ht="13.5" customHeight="1">
      <c r="B114" s="13"/>
      <c r="C114" s="21"/>
      <c r="D114" s="34"/>
      <c r="E114" s="34"/>
      <c r="F114" s="34"/>
      <c r="G114" s="34"/>
      <c r="H114" s="34"/>
      <c r="I114" s="34"/>
      <c r="J114" s="49" t="s">
        <v>9</v>
      </c>
      <c r="K114" s="58">
        <f>+COUNTIF(C117:I117,"休")</f>
        <v>0</v>
      </c>
      <c r="M114" s="66"/>
      <c r="N114" s="13"/>
      <c r="O114" s="21"/>
      <c r="P114" s="34"/>
      <c r="Q114" s="34"/>
      <c r="R114" s="34"/>
      <c r="S114" s="34"/>
      <c r="T114" s="34"/>
      <c r="U114" s="34"/>
      <c r="V114" s="49" t="s">
        <v>9</v>
      </c>
      <c r="W114" s="58">
        <f>+COUNTIF(O117:U117,"休")</f>
        <v>0</v>
      </c>
      <c r="AA114" s="13"/>
      <c r="AB114" s="21"/>
      <c r="AC114" s="34"/>
      <c r="AD114" s="34"/>
      <c r="AE114" s="34"/>
      <c r="AF114" s="34"/>
      <c r="AG114" s="34"/>
      <c r="AH114" s="34"/>
      <c r="AI114" s="49" t="s">
        <v>9</v>
      </c>
      <c r="AJ114" s="58">
        <f>+COUNTIF(AB117:AH117,"休")</f>
        <v>0</v>
      </c>
      <c r="AL114" s="66"/>
      <c r="AM114" s="13"/>
      <c r="AN114" s="21"/>
      <c r="AO114" s="34"/>
      <c r="AP114" s="34"/>
      <c r="AQ114" s="34"/>
      <c r="AR114" s="34"/>
      <c r="AS114" s="34"/>
      <c r="AT114" s="34"/>
      <c r="AU114" s="49" t="s">
        <v>9</v>
      </c>
      <c r="AV114" s="58">
        <f>+COUNTIF(AN117:AT117,"休")</f>
        <v>0</v>
      </c>
      <c r="AZ114" s="13"/>
      <c r="BA114" s="21"/>
      <c r="BB114" s="34"/>
      <c r="BC114" s="34"/>
      <c r="BD114" s="34"/>
      <c r="BE114" s="34"/>
      <c r="BF114" s="34"/>
      <c r="BG114" s="34"/>
      <c r="BH114" s="49" t="s">
        <v>9</v>
      </c>
      <c r="BI114" s="58">
        <f>+COUNTIF(BA117:BG117,"休")</f>
        <v>0</v>
      </c>
      <c r="BK114" s="66"/>
      <c r="BL114" s="13"/>
      <c r="BM114" s="21"/>
      <c r="BN114" s="34"/>
      <c r="BO114" s="34"/>
      <c r="BP114" s="34"/>
      <c r="BQ114" s="34"/>
      <c r="BR114" s="34"/>
      <c r="BS114" s="34"/>
      <c r="BT114" s="49" t="s">
        <v>9</v>
      </c>
      <c r="BU114" s="58">
        <f>+COUNTIF(BM117:BS117,"休")</f>
        <v>0</v>
      </c>
      <c r="BY114" s="13"/>
      <c r="BZ114" s="21"/>
      <c r="CA114" s="34"/>
      <c r="CB114" s="34"/>
      <c r="CC114" s="34"/>
      <c r="CD114" s="34"/>
      <c r="CE114" s="34"/>
      <c r="CF114" s="34"/>
      <c r="CG114" s="49" t="s">
        <v>9</v>
      </c>
      <c r="CH114" s="58">
        <f>+COUNTIF(BZ117:CF117,"休")</f>
        <v>0</v>
      </c>
      <c r="CJ114" s="66"/>
      <c r="CK114" s="13"/>
      <c r="CL114" s="21"/>
      <c r="CM114" s="34"/>
      <c r="CN114" s="34"/>
      <c r="CO114" s="34"/>
      <c r="CP114" s="34"/>
      <c r="CQ114" s="34"/>
      <c r="CR114" s="34"/>
      <c r="CS114" s="49" t="s">
        <v>9</v>
      </c>
      <c r="CT114" s="58">
        <f>+COUNTIF(CL117:CR117,"休")</f>
        <v>0</v>
      </c>
    </row>
    <row r="115" spans="2:99" ht="13.5" customHeight="1">
      <c r="B115" s="14"/>
      <c r="C115" s="22"/>
      <c r="D115" s="35"/>
      <c r="E115" s="35"/>
      <c r="F115" s="35"/>
      <c r="G115" s="35"/>
      <c r="H115" s="35"/>
      <c r="I115" s="35"/>
      <c r="J115" s="49" t="s">
        <v>16</v>
      </c>
      <c r="K115" s="59">
        <f>+K114/K113</f>
        <v>0</v>
      </c>
      <c r="L115" s="62"/>
      <c r="M115" s="1"/>
      <c r="N115" s="14"/>
      <c r="O115" s="22"/>
      <c r="P115" s="35"/>
      <c r="Q115" s="35"/>
      <c r="R115" s="35"/>
      <c r="S115" s="35"/>
      <c r="T115" s="35"/>
      <c r="U115" s="35"/>
      <c r="V115" s="49" t="s">
        <v>16</v>
      </c>
      <c r="W115" s="59">
        <f>+W114/W113</f>
        <v>0</v>
      </c>
      <c r="X115" s="62"/>
      <c r="AA115" s="14"/>
      <c r="AB115" s="22"/>
      <c r="AC115" s="35"/>
      <c r="AD115" s="35"/>
      <c r="AE115" s="35"/>
      <c r="AF115" s="35"/>
      <c r="AG115" s="35"/>
      <c r="AH115" s="35"/>
      <c r="AI115" s="49" t="s">
        <v>16</v>
      </c>
      <c r="AJ115" s="59" t="e">
        <f>+AJ114/AJ113</f>
        <v>#DIV/0!</v>
      </c>
      <c r="AK115" s="62"/>
      <c r="AL115" s="1"/>
      <c r="AM115" s="14"/>
      <c r="AN115" s="22"/>
      <c r="AO115" s="35"/>
      <c r="AP115" s="35"/>
      <c r="AQ115" s="35"/>
      <c r="AR115" s="35"/>
      <c r="AS115" s="35"/>
      <c r="AT115" s="35"/>
      <c r="AU115" s="49" t="s">
        <v>16</v>
      </c>
      <c r="AV115" s="59" t="e">
        <f>+AV114/AV113</f>
        <v>#DIV/0!</v>
      </c>
      <c r="AW115" s="62"/>
      <c r="AZ115" s="14"/>
      <c r="BA115" s="22"/>
      <c r="BB115" s="35"/>
      <c r="BC115" s="35"/>
      <c r="BD115" s="35"/>
      <c r="BE115" s="35"/>
      <c r="BF115" s="35"/>
      <c r="BG115" s="35"/>
      <c r="BH115" s="49" t="s">
        <v>16</v>
      </c>
      <c r="BI115" s="59" t="e">
        <f>+BI114/BI113</f>
        <v>#DIV/0!</v>
      </c>
      <c r="BJ115" s="62"/>
      <c r="BK115" s="1"/>
      <c r="BL115" s="14"/>
      <c r="BM115" s="22"/>
      <c r="BN115" s="35"/>
      <c r="BO115" s="35"/>
      <c r="BP115" s="35"/>
      <c r="BQ115" s="35"/>
      <c r="BR115" s="35"/>
      <c r="BS115" s="35"/>
      <c r="BT115" s="49" t="s">
        <v>16</v>
      </c>
      <c r="BU115" s="59" t="e">
        <f>+BU114/BU113</f>
        <v>#DIV/0!</v>
      </c>
      <c r="BV115" s="62"/>
      <c r="BY115" s="14"/>
      <c r="BZ115" s="22"/>
      <c r="CA115" s="35"/>
      <c r="CB115" s="35"/>
      <c r="CC115" s="35"/>
      <c r="CD115" s="35"/>
      <c r="CE115" s="35"/>
      <c r="CF115" s="35"/>
      <c r="CG115" s="49" t="s">
        <v>16</v>
      </c>
      <c r="CH115" s="59" t="e">
        <f>+CH114/CH113</f>
        <v>#DIV/0!</v>
      </c>
      <c r="CI115" s="62"/>
      <c r="CJ115" s="1"/>
      <c r="CK115" s="14"/>
      <c r="CL115" s="22"/>
      <c r="CM115" s="35"/>
      <c r="CN115" s="35"/>
      <c r="CO115" s="35"/>
      <c r="CP115" s="35"/>
      <c r="CQ115" s="35"/>
      <c r="CR115" s="35"/>
      <c r="CS115" s="49" t="s">
        <v>16</v>
      </c>
      <c r="CT115" s="59" t="e">
        <f>+CT114/CT113</f>
        <v>#DIV/0!</v>
      </c>
      <c r="CU115" s="62"/>
    </row>
    <row r="116" spans="2:99">
      <c r="B116" s="15" t="s">
        <v>22</v>
      </c>
      <c r="C116" s="23"/>
      <c r="D116" s="23"/>
      <c r="E116" s="23"/>
      <c r="F116" s="23"/>
      <c r="G116" s="23"/>
      <c r="H116" s="23"/>
      <c r="I116" s="23"/>
      <c r="J116" s="49" t="s">
        <v>18</v>
      </c>
      <c r="K116" s="58">
        <f>+COUNTIF(C118:I118,"*休")</f>
        <v>0</v>
      </c>
      <c r="M116" s="1"/>
      <c r="N116" s="15" t="s">
        <v>22</v>
      </c>
      <c r="O116" s="68"/>
      <c r="P116" s="23"/>
      <c r="Q116" s="23"/>
      <c r="R116" s="23"/>
      <c r="S116" s="23"/>
      <c r="T116" s="23"/>
      <c r="U116" s="23"/>
      <c r="V116" s="49" t="s">
        <v>18</v>
      </c>
      <c r="W116" s="58">
        <f>+COUNTIF(O118:U118,"*休")</f>
        <v>0</v>
      </c>
      <c r="AA116" s="15" t="s">
        <v>22</v>
      </c>
      <c r="AB116" s="68"/>
      <c r="AC116" s="23"/>
      <c r="AD116" s="23"/>
      <c r="AE116" s="23"/>
      <c r="AF116" s="23"/>
      <c r="AG116" s="23"/>
      <c r="AH116" s="23"/>
      <c r="AI116" s="49" t="s">
        <v>18</v>
      </c>
      <c r="AJ116" s="58">
        <f>+COUNTIF(AB118:AH118,"*休")</f>
        <v>0</v>
      </c>
      <c r="AL116" s="1"/>
      <c r="AM116" s="15" t="s">
        <v>22</v>
      </c>
      <c r="AN116" s="68"/>
      <c r="AO116" s="23"/>
      <c r="AP116" s="23"/>
      <c r="AQ116" s="23"/>
      <c r="AR116" s="23"/>
      <c r="AS116" s="23"/>
      <c r="AT116" s="23"/>
      <c r="AU116" s="49" t="s">
        <v>18</v>
      </c>
      <c r="AV116" s="58">
        <f>+COUNTIF(AN118:AT118,"*休")</f>
        <v>0</v>
      </c>
      <c r="AZ116" s="15" t="s">
        <v>22</v>
      </c>
      <c r="BA116" s="68"/>
      <c r="BB116" s="23"/>
      <c r="BC116" s="23"/>
      <c r="BD116" s="23"/>
      <c r="BE116" s="23"/>
      <c r="BF116" s="23"/>
      <c r="BG116" s="23"/>
      <c r="BH116" s="49" t="s">
        <v>18</v>
      </c>
      <c r="BI116" s="58">
        <f>+COUNTIF(BA118:BG118,"*休")</f>
        <v>0</v>
      </c>
      <c r="BK116" s="1"/>
      <c r="BL116" s="15" t="s">
        <v>22</v>
      </c>
      <c r="BM116" s="68"/>
      <c r="BN116" s="23"/>
      <c r="BO116" s="23"/>
      <c r="BP116" s="23"/>
      <c r="BQ116" s="23"/>
      <c r="BR116" s="23"/>
      <c r="BS116" s="23"/>
      <c r="BT116" s="49" t="s">
        <v>18</v>
      </c>
      <c r="BU116" s="58">
        <f>+COUNTIF(BM118:BS118,"*休")</f>
        <v>0</v>
      </c>
      <c r="BY116" s="15" t="s">
        <v>22</v>
      </c>
      <c r="BZ116" s="68"/>
      <c r="CA116" s="23"/>
      <c r="CB116" s="23"/>
      <c r="CC116" s="23"/>
      <c r="CD116" s="23"/>
      <c r="CE116" s="23"/>
      <c r="CF116" s="23"/>
      <c r="CG116" s="49" t="s">
        <v>18</v>
      </c>
      <c r="CH116" s="58">
        <f>+COUNTIF(BZ118:CF118,"*休")</f>
        <v>0</v>
      </c>
      <c r="CJ116" s="1"/>
      <c r="CK116" s="15" t="s">
        <v>22</v>
      </c>
      <c r="CL116" s="68"/>
      <c r="CM116" s="23"/>
      <c r="CN116" s="23"/>
      <c r="CO116" s="23"/>
      <c r="CP116" s="23"/>
      <c r="CQ116" s="23"/>
      <c r="CR116" s="23"/>
      <c r="CS116" s="49" t="s">
        <v>18</v>
      </c>
      <c r="CT116" s="58">
        <f>+COUNTIF(CL118:CR118,"*休")</f>
        <v>0</v>
      </c>
    </row>
    <row r="117" spans="2:99">
      <c r="B117" s="11" t="s">
        <v>0</v>
      </c>
      <c r="C117" s="23"/>
      <c r="D117" s="23"/>
      <c r="E117" s="23"/>
      <c r="F117" s="23"/>
      <c r="G117" s="23"/>
      <c r="H117" s="23"/>
      <c r="I117" s="23"/>
      <c r="J117" s="50" t="s">
        <v>12</v>
      </c>
      <c r="K117" s="60">
        <f>+K116/K113</f>
        <v>0</v>
      </c>
      <c r="L117" s="62"/>
      <c r="M117" s="1"/>
      <c r="N117" s="11" t="s">
        <v>0</v>
      </c>
      <c r="O117" s="68"/>
      <c r="P117" s="23"/>
      <c r="Q117" s="23"/>
      <c r="R117" s="23"/>
      <c r="S117" s="23"/>
      <c r="T117" s="23"/>
      <c r="U117" s="23"/>
      <c r="V117" s="50" t="s">
        <v>12</v>
      </c>
      <c r="W117" s="60">
        <f>+W116/W113</f>
        <v>0</v>
      </c>
      <c r="X117" s="62"/>
      <c r="AA117" s="11" t="s">
        <v>0</v>
      </c>
      <c r="AB117" s="68"/>
      <c r="AC117" s="23"/>
      <c r="AD117" s="23"/>
      <c r="AE117" s="23"/>
      <c r="AF117" s="23"/>
      <c r="AG117" s="23"/>
      <c r="AH117" s="23"/>
      <c r="AI117" s="50" t="s">
        <v>12</v>
      </c>
      <c r="AJ117" s="60" t="e">
        <f>+AJ116/AJ113</f>
        <v>#DIV/0!</v>
      </c>
      <c r="AK117" s="62"/>
      <c r="AL117" s="1"/>
      <c r="AM117" s="11" t="s">
        <v>0</v>
      </c>
      <c r="AN117" s="68"/>
      <c r="AO117" s="23"/>
      <c r="AP117" s="23"/>
      <c r="AQ117" s="23"/>
      <c r="AR117" s="23"/>
      <c r="AS117" s="23"/>
      <c r="AT117" s="23"/>
      <c r="AU117" s="50" t="s">
        <v>12</v>
      </c>
      <c r="AV117" s="60" t="e">
        <f>+AV116/AV113</f>
        <v>#DIV/0!</v>
      </c>
      <c r="AW117" s="62"/>
      <c r="AZ117" s="11" t="s">
        <v>0</v>
      </c>
      <c r="BA117" s="68"/>
      <c r="BB117" s="23"/>
      <c r="BC117" s="23"/>
      <c r="BD117" s="23"/>
      <c r="BE117" s="23"/>
      <c r="BF117" s="23"/>
      <c r="BG117" s="23"/>
      <c r="BH117" s="50" t="s">
        <v>12</v>
      </c>
      <c r="BI117" s="60" t="e">
        <f>+BI116/BI113</f>
        <v>#DIV/0!</v>
      </c>
      <c r="BJ117" s="62"/>
      <c r="BK117" s="1"/>
      <c r="BL117" s="11" t="s">
        <v>0</v>
      </c>
      <c r="BM117" s="68"/>
      <c r="BN117" s="23"/>
      <c r="BO117" s="23"/>
      <c r="BP117" s="23"/>
      <c r="BQ117" s="23"/>
      <c r="BR117" s="23"/>
      <c r="BS117" s="23"/>
      <c r="BT117" s="50" t="s">
        <v>12</v>
      </c>
      <c r="BU117" s="60" t="e">
        <f>+BU116/BU113</f>
        <v>#DIV/0!</v>
      </c>
      <c r="BV117" s="62"/>
      <c r="BY117" s="11" t="s">
        <v>0</v>
      </c>
      <c r="BZ117" s="68"/>
      <c r="CA117" s="23"/>
      <c r="CB117" s="23"/>
      <c r="CC117" s="23"/>
      <c r="CD117" s="23"/>
      <c r="CE117" s="23"/>
      <c r="CF117" s="23"/>
      <c r="CG117" s="50" t="s">
        <v>12</v>
      </c>
      <c r="CH117" s="60" t="e">
        <f>+CH116/CH113</f>
        <v>#DIV/0!</v>
      </c>
      <c r="CI117" s="62"/>
      <c r="CJ117" s="1"/>
      <c r="CK117" s="11" t="s">
        <v>0</v>
      </c>
      <c r="CL117" s="68"/>
      <c r="CM117" s="23"/>
      <c r="CN117" s="23"/>
      <c r="CO117" s="23"/>
      <c r="CP117" s="23"/>
      <c r="CQ117" s="23"/>
      <c r="CR117" s="23"/>
      <c r="CS117" s="50" t="s">
        <v>12</v>
      </c>
      <c r="CT117" s="60" t="e">
        <f>+CT116/CT113</f>
        <v>#DIV/0!</v>
      </c>
      <c r="CU117" s="62"/>
    </row>
    <row r="118" spans="2:99">
      <c r="B118" s="16" t="s">
        <v>13</v>
      </c>
      <c r="C118" s="24"/>
      <c r="D118" s="24"/>
      <c r="E118" s="24"/>
      <c r="F118" s="24"/>
      <c r="G118" s="24"/>
      <c r="H118" s="24"/>
      <c r="I118" s="24"/>
      <c r="J118" s="51" t="s">
        <v>59</v>
      </c>
      <c r="K118" s="61" t="str">
        <f>IF(H119="","OK",_xlfn.IFS(H117=I117="休","OK",K116&gt;=2,"OK",K116&gt;=2-L112,"OK",K116&lt;2,"NG"))</f>
        <v>NG</v>
      </c>
      <c r="L118" s="62"/>
      <c r="M118" s="66"/>
      <c r="N118" s="16" t="s">
        <v>13</v>
      </c>
      <c r="O118" s="69"/>
      <c r="P118" s="24"/>
      <c r="Q118" s="24"/>
      <c r="R118" s="24"/>
      <c r="S118" s="24"/>
      <c r="T118" s="24" t="s">
        <v>24</v>
      </c>
      <c r="U118" s="24" t="s">
        <v>24</v>
      </c>
      <c r="V118" s="51" t="s">
        <v>59</v>
      </c>
      <c r="W118" s="61" t="str">
        <f>IF(T119="","OK",_xlfn.IFS(T117=U117="休","OK",W116&gt;=2,"OK",W116&gt;=2-X112,"OK",W116&lt;2,"NG"))</f>
        <v>NG</v>
      </c>
      <c r="X118" s="62"/>
      <c r="AA118" s="16" t="s">
        <v>13</v>
      </c>
      <c r="AB118" s="69"/>
      <c r="AC118" s="24"/>
      <c r="AD118" s="24"/>
      <c r="AE118" s="24"/>
      <c r="AF118" s="24"/>
      <c r="AG118" s="24"/>
      <c r="AH118" s="24"/>
      <c r="AI118" s="51" t="s">
        <v>59</v>
      </c>
      <c r="AJ118" s="61" t="str">
        <f>IF(AG119="","OK",_xlfn.IFS(AG117=AH117="休","OK",AJ116&gt;=2,"OK",AJ116&gt;=2-AK112,"OK",AJ116&lt;2,"NG"))</f>
        <v>OK</v>
      </c>
      <c r="AK118" s="62"/>
      <c r="AL118" s="66"/>
      <c r="AM118" s="16" t="s">
        <v>13</v>
      </c>
      <c r="AN118" s="69"/>
      <c r="AO118" s="24"/>
      <c r="AP118" s="24"/>
      <c r="AQ118" s="24"/>
      <c r="AR118" s="24"/>
      <c r="AS118" s="24"/>
      <c r="AT118" s="24"/>
      <c r="AU118" s="51" t="s">
        <v>59</v>
      </c>
      <c r="AV118" s="61" t="str">
        <f>IF(AS119="","OK",_xlfn.IFS(AS117=AT117="休","OK",AV116&gt;=2,"OK",AV116&gt;=2-AW112,"OK",AV116&lt;2,"NG"))</f>
        <v>OK</v>
      </c>
      <c r="AW118" s="62"/>
      <c r="AZ118" s="16" t="s">
        <v>13</v>
      </c>
      <c r="BA118" s="69"/>
      <c r="BB118" s="24"/>
      <c r="BC118" s="24"/>
      <c r="BD118" s="24"/>
      <c r="BE118" s="24"/>
      <c r="BF118" s="24"/>
      <c r="BG118" s="24"/>
      <c r="BH118" s="51" t="s">
        <v>59</v>
      </c>
      <c r="BI118" s="61" t="str">
        <f>IF(BF119="","OK",_xlfn.IFS(BF117=BG117="休","OK",BI116&gt;=2,"OK",BI116&gt;=2-BJ112,"OK",BI116&lt;2,"NG"))</f>
        <v>OK</v>
      </c>
      <c r="BJ118" s="62"/>
      <c r="BK118" s="66"/>
      <c r="BL118" s="16" t="s">
        <v>13</v>
      </c>
      <c r="BM118" s="69"/>
      <c r="BN118" s="24"/>
      <c r="BO118" s="24"/>
      <c r="BP118" s="24"/>
      <c r="BQ118" s="24"/>
      <c r="BR118" s="24"/>
      <c r="BS118" s="24"/>
      <c r="BT118" s="51" t="s">
        <v>59</v>
      </c>
      <c r="BU118" s="61" t="str">
        <f>IF(BR119="","OK",_xlfn.IFS(BR117=BS117="休","OK",BU116&gt;=2,"OK",BU116&gt;=2-BV112,"OK",BU116&lt;2,"NG"))</f>
        <v>OK</v>
      </c>
      <c r="BV118" s="62"/>
      <c r="BY118" s="16" t="s">
        <v>13</v>
      </c>
      <c r="BZ118" s="69"/>
      <c r="CA118" s="24"/>
      <c r="CB118" s="24"/>
      <c r="CC118" s="24"/>
      <c r="CD118" s="24"/>
      <c r="CE118" s="24"/>
      <c r="CF118" s="24"/>
      <c r="CG118" s="51" t="s">
        <v>59</v>
      </c>
      <c r="CH118" s="61" t="str">
        <f>IF(CE119="","OK",_xlfn.IFS(CE117=CF117="休","OK",CH116&gt;=2,"OK",CH116&gt;=2-CI112,"OK",CH116&lt;2,"NG"))</f>
        <v>OK</v>
      </c>
      <c r="CI118" s="62"/>
      <c r="CJ118" s="66"/>
      <c r="CK118" s="16" t="s">
        <v>13</v>
      </c>
      <c r="CL118" s="69"/>
      <c r="CM118" s="24"/>
      <c r="CN118" s="24"/>
      <c r="CO118" s="24"/>
      <c r="CP118" s="24"/>
      <c r="CQ118" s="24"/>
      <c r="CR118" s="24"/>
      <c r="CS118" s="51" t="s">
        <v>59</v>
      </c>
      <c r="CT118" s="61" t="str">
        <f>IF(CQ119="","OK",_xlfn.IFS(CQ117=CR117="休","OK",CT116&gt;=2,"OK",CT116&gt;=2-CU112,"OK",CT116&lt;2,"NG"))</f>
        <v>OK</v>
      </c>
      <c r="CU118" s="62"/>
    </row>
    <row r="119" spans="2:99" hidden="1" outlineLevel="1">
      <c r="C119" s="25" t="str">
        <f t="shared" ref="C119:I119" si="239">IF(C111="","",IF(C116="","通常",IF(C116="　","通常",C116)))</f>
        <v>通常</v>
      </c>
      <c r="D119" s="25" t="str">
        <f t="shared" si="239"/>
        <v>通常</v>
      </c>
      <c r="E119" s="25" t="str">
        <f t="shared" si="239"/>
        <v>通常</v>
      </c>
      <c r="F119" s="25" t="str">
        <f t="shared" si="239"/>
        <v>通常</v>
      </c>
      <c r="G119" s="25" t="str">
        <f t="shared" si="239"/>
        <v>通常</v>
      </c>
      <c r="H119" s="25" t="str">
        <f t="shared" si="239"/>
        <v>通常</v>
      </c>
      <c r="I119" s="25" t="str">
        <f t="shared" si="239"/>
        <v>通常</v>
      </c>
      <c r="J119" s="52"/>
      <c r="K119" s="62"/>
      <c r="L119" s="62"/>
      <c r="M119" s="66"/>
      <c r="O119" s="25" t="str">
        <f t="shared" ref="O119:U119" si="240">IF(O111="","",IF(O116="","通常",IF(O116="　","通常",O116)))</f>
        <v>通常</v>
      </c>
      <c r="P119" s="25" t="str">
        <f t="shared" si="240"/>
        <v>通常</v>
      </c>
      <c r="Q119" s="25" t="str">
        <f t="shared" si="240"/>
        <v>通常</v>
      </c>
      <c r="R119" s="25" t="str">
        <f t="shared" si="240"/>
        <v>通常</v>
      </c>
      <c r="S119" s="25" t="str">
        <f t="shared" si="240"/>
        <v>通常</v>
      </c>
      <c r="T119" s="25" t="str">
        <f t="shared" si="240"/>
        <v>通常</v>
      </c>
      <c r="U119" s="25" t="str">
        <f t="shared" si="240"/>
        <v>通常</v>
      </c>
      <c r="V119" s="52"/>
      <c r="W119" s="62"/>
      <c r="X119" s="62"/>
      <c r="AB119" s="25" t="str">
        <f t="shared" ref="AB119:AH119" si="241">IF(AB111="","",IF(AB116="","通常",IF(AB116="　","通常",AB116)))</f>
        <v/>
      </c>
      <c r="AC119" s="25" t="str">
        <f t="shared" si="241"/>
        <v/>
      </c>
      <c r="AD119" s="25" t="str">
        <f t="shared" si="241"/>
        <v/>
      </c>
      <c r="AE119" s="25" t="str">
        <f t="shared" si="241"/>
        <v/>
      </c>
      <c r="AF119" s="25" t="str">
        <f t="shared" si="241"/>
        <v/>
      </c>
      <c r="AG119" s="25" t="str">
        <f t="shared" si="241"/>
        <v/>
      </c>
      <c r="AH119" s="25" t="str">
        <f t="shared" si="241"/>
        <v/>
      </c>
      <c r="AI119" s="52"/>
      <c r="AJ119" s="62"/>
      <c r="AK119" s="62"/>
      <c r="AL119" s="66"/>
      <c r="AN119" s="25" t="str">
        <f t="shared" ref="AN119:AT119" si="242">IF(AN111="","",IF(AN116="","通常",IF(AN116="　","通常",AN116)))</f>
        <v/>
      </c>
      <c r="AO119" s="25" t="str">
        <f t="shared" si="242"/>
        <v/>
      </c>
      <c r="AP119" s="25" t="str">
        <f t="shared" si="242"/>
        <v/>
      </c>
      <c r="AQ119" s="25" t="str">
        <f t="shared" si="242"/>
        <v/>
      </c>
      <c r="AR119" s="25" t="str">
        <f t="shared" si="242"/>
        <v/>
      </c>
      <c r="AS119" s="25" t="str">
        <f t="shared" si="242"/>
        <v/>
      </c>
      <c r="AT119" s="25" t="str">
        <f t="shared" si="242"/>
        <v/>
      </c>
      <c r="AU119" s="52"/>
      <c r="AV119" s="62"/>
      <c r="AW119" s="62"/>
      <c r="BA119" s="25" t="str">
        <f t="shared" ref="BA119:BG119" si="243">IF(BA111="","",IF(BA116="","通常",IF(BA116="　","通常",BA116)))</f>
        <v/>
      </c>
      <c r="BB119" s="25" t="str">
        <f t="shared" si="243"/>
        <v/>
      </c>
      <c r="BC119" s="25" t="str">
        <f t="shared" si="243"/>
        <v/>
      </c>
      <c r="BD119" s="25" t="str">
        <f t="shared" si="243"/>
        <v/>
      </c>
      <c r="BE119" s="25" t="str">
        <f t="shared" si="243"/>
        <v/>
      </c>
      <c r="BF119" s="25" t="str">
        <f t="shared" si="243"/>
        <v/>
      </c>
      <c r="BG119" s="25" t="str">
        <f t="shared" si="243"/>
        <v/>
      </c>
      <c r="BH119" s="52"/>
      <c r="BI119" s="62"/>
      <c r="BJ119" s="62"/>
      <c r="BK119" s="66"/>
      <c r="BM119" s="25" t="str">
        <f t="shared" ref="BM119:BS119" si="244">IF(BM111="","",IF(BM116="","通常",IF(BM116="　","通常",BM116)))</f>
        <v/>
      </c>
      <c r="BN119" s="25" t="str">
        <f t="shared" si="244"/>
        <v/>
      </c>
      <c r="BO119" s="25" t="str">
        <f t="shared" si="244"/>
        <v/>
      </c>
      <c r="BP119" s="25" t="str">
        <f t="shared" si="244"/>
        <v/>
      </c>
      <c r="BQ119" s="25" t="str">
        <f t="shared" si="244"/>
        <v/>
      </c>
      <c r="BR119" s="25" t="str">
        <f t="shared" si="244"/>
        <v/>
      </c>
      <c r="BS119" s="25" t="str">
        <f t="shared" si="244"/>
        <v/>
      </c>
      <c r="BT119" s="52"/>
      <c r="BU119" s="62"/>
      <c r="BV119" s="62"/>
      <c r="BZ119" s="25" t="str">
        <f t="shared" ref="BZ119:CF119" si="245">IF(BZ111="","",IF(BZ116="","通常",IF(BZ116="　","通常",BZ116)))</f>
        <v/>
      </c>
      <c r="CA119" s="25" t="str">
        <f t="shared" si="245"/>
        <v/>
      </c>
      <c r="CB119" s="25" t="str">
        <f t="shared" si="245"/>
        <v/>
      </c>
      <c r="CC119" s="25" t="str">
        <f t="shared" si="245"/>
        <v/>
      </c>
      <c r="CD119" s="25" t="str">
        <f t="shared" si="245"/>
        <v/>
      </c>
      <c r="CE119" s="25" t="str">
        <f t="shared" si="245"/>
        <v/>
      </c>
      <c r="CF119" s="25" t="str">
        <f t="shared" si="245"/>
        <v/>
      </c>
      <c r="CG119" s="52"/>
      <c r="CH119" s="62"/>
      <c r="CI119" s="62"/>
      <c r="CJ119" s="66"/>
      <c r="CL119" s="25" t="str">
        <f t="shared" ref="CL119:CR119" si="246">IF(CL111="","",IF(CL116="","通常",IF(CL116="　","通常",CL116)))</f>
        <v/>
      </c>
      <c r="CM119" s="25" t="str">
        <f t="shared" si="246"/>
        <v/>
      </c>
      <c r="CN119" s="25" t="str">
        <f t="shared" si="246"/>
        <v/>
      </c>
      <c r="CO119" s="25" t="str">
        <f t="shared" si="246"/>
        <v/>
      </c>
      <c r="CP119" s="25" t="str">
        <f t="shared" si="246"/>
        <v/>
      </c>
      <c r="CQ119" s="25" t="str">
        <f t="shared" si="246"/>
        <v/>
      </c>
      <c r="CR119" s="25" t="str">
        <f t="shared" si="246"/>
        <v/>
      </c>
      <c r="CS119" s="52"/>
      <c r="CT119" s="62"/>
      <c r="CU119" s="62"/>
    </row>
    <row r="120" spans="2:99" hidden="1" outlineLevel="1">
      <c r="C120" s="25" t="str">
        <f t="shared" ref="C120:I120" si="247">IF(C111="","",IF(C116="","通常実績",IF(C116="　","通常実績",C116)))</f>
        <v>通常実績</v>
      </c>
      <c r="D120" s="25" t="str">
        <f t="shared" si="247"/>
        <v>通常実績</v>
      </c>
      <c r="E120" s="25" t="str">
        <f t="shared" si="247"/>
        <v>通常実績</v>
      </c>
      <c r="F120" s="25" t="str">
        <f t="shared" si="247"/>
        <v>通常実績</v>
      </c>
      <c r="G120" s="25" t="str">
        <f t="shared" si="247"/>
        <v>通常実績</v>
      </c>
      <c r="H120" s="25" t="str">
        <f t="shared" si="247"/>
        <v>通常実績</v>
      </c>
      <c r="I120" s="25" t="str">
        <f t="shared" si="247"/>
        <v>通常実績</v>
      </c>
      <c r="J120" s="52"/>
      <c r="K120" s="62"/>
      <c r="L120" s="62"/>
      <c r="M120" s="66"/>
      <c r="O120" s="25" t="str">
        <f t="shared" ref="O120:U120" si="248">IF(O111="","",IF(O116="","通常実績",IF(O116="　","通常実績",O116)))</f>
        <v>通常実績</v>
      </c>
      <c r="P120" s="25" t="str">
        <f t="shared" si="248"/>
        <v>通常実績</v>
      </c>
      <c r="Q120" s="25" t="str">
        <f t="shared" si="248"/>
        <v>通常実績</v>
      </c>
      <c r="R120" s="25" t="str">
        <f t="shared" si="248"/>
        <v>通常実績</v>
      </c>
      <c r="S120" s="25" t="str">
        <f t="shared" si="248"/>
        <v>通常実績</v>
      </c>
      <c r="T120" s="25" t="str">
        <f t="shared" si="248"/>
        <v>通常実績</v>
      </c>
      <c r="U120" s="25" t="str">
        <f t="shared" si="248"/>
        <v>通常実績</v>
      </c>
      <c r="V120" s="52"/>
      <c r="W120" s="62"/>
      <c r="X120" s="62"/>
      <c r="AB120" s="25" t="str">
        <f t="shared" ref="AB120:AH120" si="249">IF(AB111="","",IF(AB116="","通常実績",IF(AB116="　","通常実績",AB116)))</f>
        <v/>
      </c>
      <c r="AC120" s="25" t="str">
        <f t="shared" si="249"/>
        <v/>
      </c>
      <c r="AD120" s="25" t="str">
        <f t="shared" si="249"/>
        <v/>
      </c>
      <c r="AE120" s="25" t="str">
        <f t="shared" si="249"/>
        <v/>
      </c>
      <c r="AF120" s="25" t="str">
        <f t="shared" si="249"/>
        <v/>
      </c>
      <c r="AG120" s="25" t="str">
        <f t="shared" si="249"/>
        <v/>
      </c>
      <c r="AH120" s="25" t="str">
        <f t="shared" si="249"/>
        <v/>
      </c>
      <c r="AI120" s="52"/>
      <c r="AJ120" s="62"/>
      <c r="AK120" s="62"/>
      <c r="AL120" s="66"/>
      <c r="AN120" s="25" t="str">
        <f t="shared" ref="AN120:AT120" si="250">IF(AN111="","",IF(AN116="","通常実績",IF(AN116="　","通常実績",AN116)))</f>
        <v/>
      </c>
      <c r="AO120" s="25" t="str">
        <f t="shared" si="250"/>
        <v/>
      </c>
      <c r="AP120" s="25" t="str">
        <f t="shared" si="250"/>
        <v/>
      </c>
      <c r="AQ120" s="25" t="str">
        <f t="shared" si="250"/>
        <v/>
      </c>
      <c r="AR120" s="25" t="str">
        <f t="shared" si="250"/>
        <v/>
      </c>
      <c r="AS120" s="25" t="str">
        <f t="shared" si="250"/>
        <v/>
      </c>
      <c r="AT120" s="25" t="str">
        <f t="shared" si="250"/>
        <v/>
      </c>
      <c r="AU120" s="52"/>
      <c r="AV120" s="62"/>
      <c r="AW120" s="62"/>
      <c r="BA120" s="25" t="str">
        <f t="shared" ref="BA120:BG120" si="251">IF(BA111="","",IF(BA116="","通常実績",IF(BA116="　","通常実績",BA116)))</f>
        <v/>
      </c>
      <c r="BB120" s="25" t="str">
        <f t="shared" si="251"/>
        <v/>
      </c>
      <c r="BC120" s="25" t="str">
        <f t="shared" si="251"/>
        <v/>
      </c>
      <c r="BD120" s="25" t="str">
        <f t="shared" si="251"/>
        <v/>
      </c>
      <c r="BE120" s="25" t="str">
        <f t="shared" si="251"/>
        <v/>
      </c>
      <c r="BF120" s="25" t="str">
        <f t="shared" si="251"/>
        <v/>
      </c>
      <c r="BG120" s="25" t="str">
        <f t="shared" si="251"/>
        <v/>
      </c>
      <c r="BH120" s="52"/>
      <c r="BI120" s="62"/>
      <c r="BJ120" s="62"/>
      <c r="BK120" s="66"/>
      <c r="BM120" s="25" t="str">
        <f t="shared" ref="BM120:BS120" si="252">IF(BM111="","",IF(BM116="","通常実績",IF(BM116="　","通常実績",BM116)))</f>
        <v/>
      </c>
      <c r="BN120" s="25" t="str">
        <f t="shared" si="252"/>
        <v/>
      </c>
      <c r="BO120" s="25" t="str">
        <f t="shared" si="252"/>
        <v/>
      </c>
      <c r="BP120" s="25" t="str">
        <f t="shared" si="252"/>
        <v/>
      </c>
      <c r="BQ120" s="25" t="str">
        <f t="shared" si="252"/>
        <v/>
      </c>
      <c r="BR120" s="25" t="str">
        <f t="shared" si="252"/>
        <v/>
      </c>
      <c r="BS120" s="25" t="str">
        <f t="shared" si="252"/>
        <v/>
      </c>
      <c r="BT120" s="52"/>
      <c r="BU120" s="62"/>
      <c r="BV120" s="62"/>
      <c r="BZ120" s="25" t="str">
        <f t="shared" ref="BZ120:CF120" si="253">IF(BZ111="","",IF(BZ116="","通常実績",IF(BZ116="　","通常実績",BZ116)))</f>
        <v/>
      </c>
      <c r="CA120" s="25" t="str">
        <f t="shared" si="253"/>
        <v/>
      </c>
      <c r="CB120" s="25" t="str">
        <f t="shared" si="253"/>
        <v/>
      </c>
      <c r="CC120" s="25" t="str">
        <f t="shared" si="253"/>
        <v/>
      </c>
      <c r="CD120" s="25" t="str">
        <f t="shared" si="253"/>
        <v/>
      </c>
      <c r="CE120" s="25" t="str">
        <f t="shared" si="253"/>
        <v/>
      </c>
      <c r="CF120" s="25" t="str">
        <f t="shared" si="253"/>
        <v/>
      </c>
      <c r="CG120" s="52"/>
      <c r="CH120" s="62"/>
      <c r="CI120" s="62"/>
      <c r="CJ120" s="66"/>
      <c r="CL120" s="25" t="str">
        <f t="shared" ref="CL120:CR120" si="254">IF(CL111="","",IF(CL116="","通常実績",IF(CL116="　","通常実績",CL116)))</f>
        <v/>
      </c>
      <c r="CM120" s="25" t="str">
        <f t="shared" si="254"/>
        <v/>
      </c>
      <c r="CN120" s="25" t="str">
        <f t="shared" si="254"/>
        <v/>
      </c>
      <c r="CO120" s="25" t="str">
        <f t="shared" si="254"/>
        <v/>
      </c>
      <c r="CP120" s="25" t="str">
        <f t="shared" si="254"/>
        <v/>
      </c>
      <c r="CQ120" s="25" t="str">
        <f t="shared" si="254"/>
        <v/>
      </c>
      <c r="CR120" s="25" t="str">
        <f t="shared" si="254"/>
        <v/>
      </c>
      <c r="CS120" s="52"/>
      <c r="CT120" s="62"/>
      <c r="CU120" s="62"/>
    </row>
    <row r="121" spans="2:99" collapsed="1">
      <c r="C121" s="26"/>
      <c r="D121" s="26"/>
      <c r="E121" s="26"/>
      <c r="F121" s="26"/>
      <c r="G121" s="26"/>
      <c r="H121" s="26"/>
      <c r="I121" s="26"/>
      <c r="J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AB121" s="26"/>
      <c r="AC121" s="26"/>
      <c r="AD121" s="26"/>
      <c r="AE121" s="26"/>
      <c r="AF121" s="26"/>
      <c r="AG121" s="26"/>
      <c r="AH121" s="26"/>
      <c r="AI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BA121" s="26"/>
      <c r="BB121" s="26"/>
      <c r="BC121" s="26"/>
      <c r="BD121" s="26"/>
      <c r="BE121" s="26"/>
      <c r="BF121" s="26"/>
      <c r="BG121" s="26"/>
      <c r="BH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Z121" s="26"/>
      <c r="CA121" s="26"/>
      <c r="CB121" s="26"/>
      <c r="CC121" s="26"/>
      <c r="CD121" s="26"/>
      <c r="CE121" s="26"/>
      <c r="CF121" s="26"/>
      <c r="CG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</sheetData>
  <mergeCells count="604">
    <mergeCell ref="B6:E6"/>
    <mergeCell ref="AA6:AD6"/>
    <mergeCell ref="AZ6:BC6"/>
    <mergeCell ref="BY6:CB6"/>
    <mergeCell ref="B7:E7"/>
    <mergeCell ref="G7:J7"/>
    <mergeCell ref="AA7:AD7"/>
    <mergeCell ref="AF7:AI7"/>
    <mergeCell ref="AZ7:BC7"/>
    <mergeCell ref="BE7:BH7"/>
    <mergeCell ref="BY7:CB7"/>
    <mergeCell ref="CD7:CG7"/>
    <mergeCell ref="B8:E8"/>
    <mergeCell ref="G8:J8"/>
    <mergeCell ref="M8:O8"/>
    <mergeCell ref="Q8:S8"/>
    <mergeCell ref="AA8:AD8"/>
    <mergeCell ref="AF8:AI8"/>
    <mergeCell ref="AL8:AN8"/>
    <mergeCell ref="AP8:AR8"/>
    <mergeCell ref="AZ8:BC8"/>
    <mergeCell ref="BE8:BH8"/>
    <mergeCell ref="BK8:BM8"/>
    <mergeCell ref="BO8:BQ8"/>
    <mergeCell ref="BY8:CB8"/>
    <mergeCell ref="CD8:CG8"/>
    <mergeCell ref="CJ8:CL8"/>
    <mergeCell ref="CN8:CP8"/>
    <mergeCell ref="C12:K12"/>
    <mergeCell ref="O12:W12"/>
    <mergeCell ref="AB12:AJ12"/>
    <mergeCell ref="AN12:AV12"/>
    <mergeCell ref="BA12:BI12"/>
    <mergeCell ref="BM12:BU12"/>
    <mergeCell ref="BZ12:CH12"/>
    <mergeCell ref="CL12:CT12"/>
    <mergeCell ref="C26:K26"/>
    <mergeCell ref="O26:W26"/>
    <mergeCell ref="AB26:AJ26"/>
    <mergeCell ref="AN26:AV26"/>
    <mergeCell ref="BA26:BI26"/>
    <mergeCell ref="BM26:BU26"/>
    <mergeCell ref="BZ26:CH26"/>
    <mergeCell ref="CL26:CT26"/>
    <mergeCell ref="C40:K40"/>
    <mergeCell ref="O40:W40"/>
    <mergeCell ref="AB40:AJ40"/>
    <mergeCell ref="AN40:AV40"/>
    <mergeCell ref="BA40:BI40"/>
    <mergeCell ref="BM40:BU40"/>
    <mergeCell ref="BZ40:CH40"/>
    <mergeCell ref="CL40:CT40"/>
    <mergeCell ref="C54:K54"/>
    <mergeCell ref="O54:W54"/>
    <mergeCell ref="AB54:AJ54"/>
    <mergeCell ref="AN54:AV54"/>
    <mergeCell ref="BA54:BI54"/>
    <mergeCell ref="BM54:BU54"/>
    <mergeCell ref="BZ54:CH54"/>
    <mergeCell ref="CL54:CT54"/>
    <mergeCell ref="C68:K68"/>
    <mergeCell ref="O68:W68"/>
    <mergeCell ref="AB68:AJ68"/>
    <mergeCell ref="AN68:AV68"/>
    <mergeCell ref="BA68:BI68"/>
    <mergeCell ref="BM68:BU68"/>
    <mergeCell ref="BZ68:CH68"/>
    <mergeCell ref="CL68:CT68"/>
    <mergeCell ref="C82:K82"/>
    <mergeCell ref="O82:W82"/>
    <mergeCell ref="AB82:AJ82"/>
    <mergeCell ref="AN82:AV82"/>
    <mergeCell ref="BA82:BI82"/>
    <mergeCell ref="BM82:BU82"/>
    <mergeCell ref="BZ82:CH82"/>
    <mergeCell ref="CL82:CT82"/>
    <mergeCell ref="C96:K96"/>
    <mergeCell ref="O96:W96"/>
    <mergeCell ref="AB96:AJ96"/>
    <mergeCell ref="AN96:AV96"/>
    <mergeCell ref="BA96:BI96"/>
    <mergeCell ref="BM96:BU96"/>
    <mergeCell ref="BZ96:CH96"/>
    <mergeCell ref="CL96:CT96"/>
    <mergeCell ref="C110:K110"/>
    <mergeCell ref="O110:W110"/>
    <mergeCell ref="AB110:AJ110"/>
    <mergeCell ref="AN110:AV110"/>
    <mergeCell ref="BA110:BI110"/>
    <mergeCell ref="BM110:BU110"/>
    <mergeCell ref="BZ110:CH110"/>
    <mergeCell ref="CL110:CT110"/>
    <mergeCell ref="B15:B17"/>
    <mergeCell ref="C15:C17"/>
    <mergeCell ref="D15:D17"/>
    <mergeCell ref="E15:E17"/>
    <mergeCell ref="F15:F17"/>
    <mergeCell ref="G15:G17"/>
    <mergeCell ref="H15:H17"/>
    <mergeCell ref="I15:I17"/>
    <mergeCell ref="N15:N17"/>
    <mergeCell ref="O15:O17"/>
    <mergeCell ref="P15:P17"/>
    <mergeCell ref="Q15:Q17"/>
    <mergeCell ref="R15:R17"/>
    <mergeCell ref="S15:S17"/>
    <mergeCell ref="T15:T17"/>
    <mergeCell ref="U15:U17"/>
    <mergeCell ref="AA15:AA17"/>
    <mergeCell ref="AB15:AB17"/>
    <mergeCell ref="AC15:AC17"/>
    <mergeCell ref="AD15:AD17"/>
    <mergeCell ref="AE15:AE17"/>
    <mergeCell ref="AF15:AF17"/>
    <mergeCell ref="AG15:AG17"/>
    <mergeCell ref="AH15:AH17"/>
    <mergeCell ref="AM15:AM17"/>
    <mergeCell ref="AN15:AN17"/>
    <mergeCell ref="AO15:AO17"/>
    <mergeCell ref="AP15:AP17"/>
    <mergeCell ref="AQ15:AQ17"/>
    <mergeCell ref="AR15:AR17"/>
    <mergeCell ref="AS15:AS17"/>
    <mergeCell ref="AT15:AT17"/>
    <mergeCell ref="AZ15:AZ17"/>
    <mergeCell ref="BA15:BA17"/>
    <mergeCell ref="BB15:BB17"/>
    <mergeCell ref="BC15:BC17"/>
    <mergeCell ref="BD15:BD17"/>
    <mergeCell ref="BE15:BE17"/>
    <mergeCell ref="BF15:BF17"/>
    <mergeCell ref="BG15:BG17"/>
    <mergeCell ref="BL15:BL17"/>
    <mergeCell ref="BM15:BM17"/>
    <mergeCell ref="BN15:BN17"/>
    <mergeCell ref="BO15:BO17"/>
    <mergeCell ref="BP15:BP17"/>
    <mergeCell ref="BQ15:BQ17"/>
    <mergeCell ref="BR15:BR17"/>
    <mergeCell ref="BS15:BS17"/>
    <mergeCell ref="BY15:BY17"/>
    <mergeCell ref="BZ15:BZ17"/>
    <mergeCell ref="CA15:CA17"/>
    <mergeCell ref="CB15:CB17"/>
    <mergeCell ref="CC15:CC17"/>
    <mergeCell ref="CD15:CD17"/>
    <mergeCell ref="CE15:CE17"/>
    <mergeCell ref="CF15:CF17"/>
    <mergeCell ref="CK15:CK17"/>
    <mergeCell ref="CL15:CL17"/>
    <mergeCell ref="CM15:CM17"/>
    <mergeCell ref="CN15:CN17"/>
    <mergeCell ref="CO15:CO17"/>
    <mergeCell ref="CP15:CP17"/>
    <mergeCell ref="CQ15:CQ17"/>
    <mergeCell ref="CR15:CR17"/>
    <mergeCell ref="B29:B31"/>
    <mergeCell ref="C29:C31"/>
    <mergeCell ref="D29:D31"/>
    <mergeCell ref="E29:E31"/>
    <mergeCell ref="F29:F31"/>
    <mergeCell ref="G29:G31"/>
    <mergeCell ref="H29:H31"/>
    <mergeCell ref="I29:I31"/>
    <mergeCell ref="N29:N31"/>
    <mergeCell ref="O29:O31"/>
    <mergeCell ref="P29:P31"/>
    <mergeCell ref="Q29:Q31"/>
    <mergeCell ref="R29:R31"/>
    <mergeCell ref="S29:S31"/>
    <mergeCell ref="T29:T31"/>
    <mergeCell ref="U29:U31"/>
    <mergeCell ref="AA29:AA31"/>
    <mergeCell ref="AB29:AB31"/>
    <mergeCell ref="AC29:AC31"/>
    <mergeCell ref="AD29:AD31"/>
    <mergeCell ref="AE29:AE31"/>
    <mergeCell ref="AF29:AF31"/>
    <mergeCell ref="AG29:AG31"/>
    <mergeCell ref="AH29:AH31"/>
    <mergeCell ref="AM29:AM31"/>
    <mergeCell ref="AN29:AN31"/>
    <mergeCell ref="AO29:AO31"/>
    <mergeCell ref="AP29:AP31"/>
    <mergeCell ref="AQ29:AQ31"/>
    <mergeCell ref="AR29:AR31"/>
    <mergeCell ref="AS29:AS31"/>
    <mergeCell ref="AT29:AT31"/>
    <mergeCell ref="AZ29:AZ31"/>
    <mergeCell ref="BA29:BA31"/>
    <mergeCell ref="BB29:BB31"/>
    <mergeCell ref="BC29:BC31"/>
    <mergeCell ref="BD29:BD31"/>
    <mergeCell ref="BE29:BE31"/>
    <mergeCell ref="BF29:BF31"/>
    <mergeCell ref="BG29:BG31"/>
    <mergeCell ref="BL29:BL31"/>
    <mergeCell ref="BM29:BM31"/>
    <mergeCell ref="BN29:BN31"/>
    <mergeCell ref="BO29:BO31"/>
    <mergeCell ref="BP29:BP31"/>
    <mergeCell ref="BQ29:BQ31"/>
    <mergeCell ref="BR29:BR31"/>
    <mergeCell ref="BS29:BS31"/>
    <mergeCell ref="BY29:BY31"/>
    <mergeCell ref="BZ29:BZ31"/>
    <mergeCell ref="CA29:CA31"/>
    <mergeCell ref="CB29:CB31"/>
    <mergeCell ref="CC29:CC31"/>
    <mergeCell ref="CD29:CD31"/>
    <mergeCell ref="CE29:CE31"/>
    <mergeCell ref="CF29:CF31"/>
    <mergeCell ref="CK29:CK31"/>
    <mergeCell ref="CL29:CL31"/>
    <mergeCell ref="CM29:CM31"/>
    <mergeCell ref="CN29:CN31"/>
    <mergeCell ref="CO29:CO31"/>
    <mergeCell ref="CP29:CP31"/>
    <mergeCell ref="CQ29:CQ31"/>
    <mergeCell ref="CR29:CR31"/>
    <mergeCell ref="B43:B45"/>
    <mergeCell ref="C43:C45"/>
    <mergeCell ref="D43:D45"/>
    <mergeCell ref="E43:E45"/>
    <mergeCell ref="F43:F45"/>
    <mergeCell ref="G43:G45"/>
    <mergeCell ref="H43:H45"/>
    <mergeCell ref="I43:I45"/>
    <mergeCell ref="N43:N45"/>
    <mergeCell ref="O43:O45"/>
    <mergeCell ref="P43:P45"/>
    <mergeCell ref="Q43:Q45"/>
    <mergeCell ref="R43:R45"/>
    <mergeCell ref="S43:S45"/>
    <mergeCell ref="T43:T45"/>
    <mergeCell ref="U43:U45"/>
    <mergeCell ref="AA43:AA45"/>
    <mergeCell ref="AB43:AB45"/>
    <mergeCell ref="AC43:AC45"/>
    <mergeCell ref="AD43:AD45"/>
    <mergeCell ref="AE43:AE45"/>
    <mergeCell ref="AF43:AF45"/>
    <mergeCell ref="AG43:AG45"/>
    <mergeCell ref="AH43:AH45"/>
    <mergeCell ref="AM43:AM45"/>
    <mergeCell ref="AN43:AN45"/>
    <mergeCell ref="AO43:AO45"/>
    <mergeCell ref="AP43:AP45"/>
    <mergeCell ref="AQ43:AQ45"/>
    <mergeCell ref="AR43:AR45"/>
    <mergeCell ref="AS43:AS45"/>
    <mergeCell ref="AT43:AT45"/>
    <mergeCell ref="AZ43:AZ45"/>
    <mergeCell ref="BA43:BA45"/>
    <mergeCell ref="BB43:BB45"/>
    <mergeCell ref="BC43:BC45"/>
    <mergeCell ref="BD43:BD45"/>
    <mergeCell ref="BE43:BE45"/>
    <mergeCell ref="BF43:BF45"/>
    <mergeCell ref="BG43:BG45"/>
    <mergeCell ref="BL43:BL45"/>
    <mergeCell ref="BM43:BM45"/>
    <mergeCell ref="BN43:BN45"/>
    <mergeCell ref="BO43:BO45"/>
    <mergeCell ref="BP43:BP45"/>
    <mergeCell ref="BQ43:BQ45"/>
    <mergeCell ref="BR43:BR45"/>
    <mergeCell ref="BS43:BS45"/>
    <mergeCell ref="BY43:BY45"/>
    <mergeCell ref="BZ43:BZ45"/>
    <mergeCell ref="CA43:CA45"/>
    <mergeCell ref="CB43:CB45"/>
    <mergeCell ref="CC43:CC45"/>
    <mergeCell ref="CD43:CD45"/>
    <mergeCell ref="CE43:CE45"/>
    <mergeCell ref="CF43:CF45"/>
    <mergeCell ref="CK43:CK45"/>
    <mergeCell ref="CL43:CL45"/>
    <mergeCell ref="CM43:CM45"/>
    <mergeCell ref="CN43:CN45"/>
    <mergeCell ref="CO43:CO45"/>
    <mergeCell ref="CP43:CP45"/>
    <mergeCell ref="CQ43:CQ45"/>
    <mergeCell ref="CR43:CR45"/>
    <mergeCell ref="B57:B59"/>
    <mergeCell ref="C57:C59"/>
    <mergeCell ref="D57:D59"/>
    <mergeCell ref="E57:E59"/>
    <mergeCell ref="F57:F59"/>
    <mergeCell ref="G57:G59"/>
    <mergeCell ref="H57:H59"/>
    <mergeCell ref="I57:I59"/>
    <mergeCell ref="N57:N59"/>
    <mergeCell ref="O57:O59"/>
    <mergeCell ref="P57:P59"/>
    <mergeCell ref="Q57:Q59"/>
    <mergeCell ref="R57:R59"/>
    <mergeCell ref="S57:S59"/>
    <mergeCell ref="T57:T59"/>
    <mergeCell ref="U57:U59"/>
    <mergeCell ref="AA57:AA59"/>
    <mergeCell ref="AB57:AB59"/>
    <mergeCell ref="AC57:AC59"/>
    <mergeCell ref="AD57:AD59"/>
    <mergeCell ref="AE57:AE59"/>
    <mergeCell ref="AF57:AF59"/>
    <mergeCell ref="AG57:AG59"/>
    <mergeCell ref="AH57:AH59"/>
    <mergeCell ref="AM57:AM59"/>
    <mergeCell ref="AN57:AN59"/>
    <mergeCell ref="AO57:AO59"/>
    <mergeCell ref="AP57:AP59"/>
    <mergeCell ref="AQ57:AQ59"/>
    <mergeCell ref="AR57:AR59"/>
    <mergeCell ref="AS57:AS59"/>
    <mergeCell ref="AT57:AT59"/>
    <mergeCell ref="AZ57:AZ59"/>
    <mergeCell ref="BA57:BA59"/>
    <mergeCell ref="BB57:BB59"/>
    <mergeCell ref="BC57:BC59"/>
    <mergeCell ref="BD57:BD59"/>
    <mergeCell ref="BE57:BE59"/>
    <mergeCell ref="BF57:BF59"/>
    <mergeCell ref="BG57:BG59"/>
    <mergeCell ref="BL57:BL59"/>
    <mergeCell ref="BM57:BM59"/>
    <mergeCell ref="BN57:BN59"/>
    <mergeCell ref="BO57:BO59"/>
    <mergeCell ref="BP57:BP59"/>
    <mergeCell ref="BQ57:BQ59"/>
    <mergeCell ref="BR57:BR59"/>
    <mergeCell ref="BS57:BS59"/>
    <mergeCell ref="BY57:BY59"/>
    <mergeCell ref="BZ57:BZ59"/>
    <mergeCell ref="CA57:CA59"/>
    <mergeCell ref="CB57:CB59"/>
    <mergeCell ref="CC57:CC59"/>
    <mergeCell ref="CD57:CD59"/>
    <mergeCell ref="CE57:CE59"/>
    <mergeCell ref="CF57:CF59"/>
    <mergeCell ref="CK57:CK59"/>
    <mergeCell ref="CL57:CL59"/>
    <mergeCell ref="CM57:CM59"/>
    <mergeCell ref="CN57:CN59"/>
    <mergeCell ref="CO57:CO59"/>
    <mergeCell ref="CP57:CP59"/>
    <mergeCell ref="CQ57:CQ59"/>
    <mergeCell ref="CR57:CR59"/>
    <mergeCell ref="B71:B73"/>
    <mergeCell ref="C71:C73"/>
    <mergeCell ref="D71:D73"/>
    <mergeCell ref="E71:E73"/>
    <mergeCell ref="F71:F73"/>
    <mergeCell ref="G71:G73"/>
    <mergeCell ref="H71:H73"/>
    <mergeCell ref="I71:I73"/>
    <mergeCell ref="N71:N73"/>
    <mergeCell ref="O71:O73"/>
    <mergeCell ref="P71:P73"/>
    <mergeCell ref="Q71:Q73"/>
    <mergeCell ref="R71:R73"/>
    <mergeCell ref="S71:S73"/>
    <mergeCell ref="T71:T73"/>
    <mergeCell ref="U71:U73"/>
    <mergeCell ref="AA71:AA73"/>
    <mergeCell ref="AB71:AB73"/>
    <mergeCell ref="AC71:AC73"/>
    <mergeCell ref="AD71:AD73"/>
    <mergeCell ref="AE71:AE73"/>
    <mergeCell ref="AF71:AF73"/>
    <mergeCell ref="AG71:AG73"/>
    <mergeCell ref="AH71:AH73"/>
    <mergeCell ref="AM71:AM73"/>
    <mergeCell ref="AN71:AN73"/>
    <mergeCell ref="AO71:AO73"/>
    <mergeCell ref="AP71:AP73"/>
    <mergeCell ref="AQ71:AQ73"/>
    <mergeCell ref="AR71:AR73"/>
    <mergeCell ref="AS71:AS73"/>
    <mergeCell ref="AT71:AT73"/>
    <mergeCell ref="AZ71:AZ73"/>
    <mergeCell ref="BA71:BA73"/>
    <mergeCell ref="BB71:BB73"/>
    <mergeCell ref="BC71:BC73"/>
    <mergeCell ref="BD71:BD73"/>
    <mergeCell ref="BE71:BE73"/>
    <mergeCell ref="BF71:BF73"/>
    <mergeCell ref="BG71:BG73"/>
    <mergeCell ref="BL71:BL73"/>
    <mergeCell ref="BM71:BM73"/>
    <mergeCell ref="BN71:BN73"/>
    <mergeCell ref="BO71:BO73"/>
    <mergeCell ref="BP71:BP73"/>
    <mergeCell ref="BQ71:BQ73"/>
    <mergeCell ref="BR71:BR73"/>
    <mergeCell ref="BS71:BS73"/>
    <mergeCell ref="BY71:BY73"/>
    <mergeCell ref="BZ71:BZ73"/>
    <mergeCell ref="CA71:CA73"/>
    <mergeCell ref="CB71:CB73"/>
    <mergeCell ref="CC71:CC73"/>
    <mergeCell ref="CD71:CD73"/>
    <mergeCell ref="CE71:CE73"/>
    <mergeCell ref="CF71:CF73"/>
    <mergeCell ref="CK71:CK73"/>
    <mergeCell ref="CL71:CL73"/>
    <mergeCell ref="CM71:CM73"/>
    <mergeCell ref="CN71:CN73"/>
    <mergeCell ref="CO71:CO73"/>
    <mergeCell ref="CP71:CP73"/>
    <mergeCell ref="CQ71:CQ73"/>
    <mergeCell ref="CR71:CR73"/>
    <mergeCell ref="B85:B87"/>
    <mergeCell ref="C85:C87"/>
    <mergeCell ref="D85:D87"/>
    <mergeCell ref="E85:E87"/>
    <mergeCell ref="F85:F87"/>
    <mergeCell ref="G85:G87"/>
    <mergeCell ref="H85:H87"/>
    <mergeCell ref="I85:I87"/>
    <mergeCell ref="N85:N87"/>
    <mergeCell ref="O85:O87"/>
    <mergeCell ref="P85:P87"/>
    <mergeCell ref="Q85:Q87"/>
    <mergeCell ref="R85:R87"/>
    <mergeCell ref="S85:S87"/>
    <mergeCell ref="T85:T87"/>
    <mergeCell ref="U85:U87"/>
    <mergeCell ref="AA85:AA87"/>
    <mergeCell ref="AB85:AB87"/>
    <mergeCell ref="AC85:AC87"/>
    <mergeCell ref="AD85:AD87"/>
    <mergeCell ref="AE85:AE87"/>
    <mergeCell ref="AF85:AF87"/>
    <mergeCell ref="AG85:AG87"/>
    <mergeCell ref="AH85:AH87"/>
    <mergeCell ref="AM85:AM87"/>
    <mergeCell ref="AN85:AN87"/>
    <mergeCell ref="AO85:AO87"/>
    <mergeCell ref="AP85:AP87"/>
    <mergeCell ref="AQ85:AQ87"/>
    <mergeCell ref="AR85:AR87"/>
    <mergeCell ref="AS85:AS87"/>
    <mergeCell ref="AT85:AT87"/>
    <mergeCell ref="AZ85:AZ87"/>
    <mergeCell ref="BA85:BA87"/>
    <mergeCell ref="BB85:BB87"/>
    <mergeCell ref="BC85:BC87"/>
    <mergeCell ref="BD85:BD87"/>
    <mergeCell ref="BE85:BE87"/>
    <mergeCell ref="BF85:BF87"/>
    <mergeCell ref="BG85:BG87"/>
    <mergeCell ref="BL85:BL87"/>
    <mergeCell ref="BM85:BM87"/>
    <mergeCell ref="BN85:BN87"/>
    <mergeCell ref="BO85:BO87"/>
    <mergeCell ref="BP85:BP87"/>
    <mergeCell ref="BQ85:BQ87"/>
    <mergeCell ref="BR85:BR87"/>
    <mergeCell ref="BS85:BS87"/>
    <mergeCell ref="BY85:BY87"/>
    <mergeCell ref="BZ85:BZ87"/>
    <mergeCell ref="CA85:CA87"/>
    <mergeCell ref="CB85:CB87"/>
    <mergeCell ref="CC85:CC87"/>
    <mergeCell ref="CD85:CD87"/>
    <mergeCell ref="CE85:CE87"/>
    <mergeCell ref="CF85:CF87"/>
    <mergeCell ref="CK85:CK87"/>
    <mergeCell ref="CL85:CL87"/>
    <mergeCell ref="CM85:CM87"/>
    <mergeCell ref="CN85:CN87"/>
    <mergeCell ref="CO85:CO87"/>
    <mergeCell ref="CP85:CP87"/>
    <mergeCell ref="CQ85:CQ87"/>
    <mergeCell ref="CR85:CR87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N99:N101"/>
    <mergeCell ref="O99:O101"/>
    <mergeCell ref="P99:P101"/>
    <mergeCell ref="Q99:Q101"/>
    <mergeCell ref="R99:R101"/>
    <mergeCell ref="S99:S101"/>
    <mergeCell ref="T99:T101"/>
    <mergeCell ref="U99:U101"/>
    <mergeCell ref="AA99:AA101"/>
    <mergeCell ref="AB99:AB101"/>
    <mergeCell ref="AC99:AC101"/>
    <mergeCell ref="AD99:AD101"/>
    <mergeCell ref="AE99:AE101"/>
    <mergeCell ref="AF99:AF101"/>
    <mergeCell ref="AG99:AG101"/>
    <mergeCell ref="AH99:AH101"/>
    <mergeCell ref="AM99:AM101"/>
    <mergeCell ref="AN99:AN101"/>
    <mergeCell ref="AO99:AO101"/>
    <mergeCell ref="AP99:AP101"/>
    <mergeCell ref="AQ99:AQ101"/>
    <mergeCell ref="AR99:AR101"/>
    <mergeCell ref="AS99:AS101"/>
    <mergeCell ref="AT99:AT101"/>
    <mergeCell ref="AZ99:AZ101"/>
    <mergeCell ref="BA99:BA101"/>
    <mergeCell ref="BB99:BB101"/>
    <mergeCell ref="BC99:BC101"/>
    <mergeCell ref="BD99:BD101"/>
    <mergeCell ref="BE99:BE101"/>
    <mergeCell ref="BF99:BF101"/>
    <mergeCell ref="BG99:BG101"/>
    <mergeCell ref="BL99:BL101"/>
    <mergeCell ref="BM99:BM101"/>
    <mergeCell ref="BN99:BN101"/>
    <mergeCell ref="BO99:BO101"/>
    <mergeCell ref="BP99:BP101"/>
    <mergeCell ref="BQ99:BQ101"/>
    <mergeCell ref="BR99:BR101"/>
    <mergeCell ref="BS99:BS101"/>
    <mergeCell ref="BY99:BY101"/>
    <mergeCell ref="BZ99:BZ101"/>
    <mergeCell ref="CA99:CA101"/>
    <mergeCell ref="CB99:CB101"/>
    <mergeCell ref="CC99:CC101"/>
    <mergeCell ref="CD99:CD101"/>
    <mergeCell ref="CE99:CE101"/>
    <mergeCell ref="CF99:CF101"/>
    <mergeCell ref="CK99:CK101"/>
    <mergeCell ref="CL99:CL101"/>
    <mergeCell ref="CM99:CM101"/>
    <mergeCell ref="CN99:CN101"/>
    <mergeCell ref="CO99:CO101"/>
    <mergeCell ref="CP99:CP101"/>
    <mergeCell ref="CQ99:CQ101"/>
    <mergeCell ref="CR99:CR101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AA113:AA115"/>
    <mergeCell ref="AB113:AB115"/>
    <mergeCell ref="AC113:AC115"/>
    <mergeCell ref="AD113:AD115"/>
    <mergeCell ref="AE113:AE115"/>
    <mergeCell ref="AF113:AF115"/>
    <mergeCell ref="AG113:AG115"/>
    <mergeCell ref="AH113:AH115"/>
    <mergeCell ref="AM113:AM115"/>
    <mergeCell ref="AN113:AN115"/>
    <mergeCell ref="AO113:AO115"/>
    <mergeCell ref="AP113:AP115"/>
    <mergeCell ref="AQ113:AQ115"/>
    <mergeCell ref="AR113:AR115"/>
    <mergeCell ref="AS113:AS115"/>
    <mergeCell ref="AT113:AT115"/>
    <mergeCell ref="AZ113:AZ115"/>
    <mergeCell ref="BA113:BA115"/>
    <mergeCell ref="BB113:BB115"/>
    <mergeCell ref="BC113:BC115"/>
    <mergeCell ref="BD113:BD115"/>
    <mergeCell ref="BE113:BE115"/>
    <mergeCell ref="BF113:BF115"/>
    <mergeCell ref="BG113:BG115"/>
    <mergeCell ref="BL113:BL115"/>
    <mergeCell ref="BM113:BM115"/>
    <mergeCell ref="BN113:BN115"/>
    <mergeCell ref="BO113:BO115"/>
    <mergeCell ref="BP113:BP115"/>
    <mergeCell ref="BQ113:BQ115"/>
    <mergeCell ref="BR113:BR115"/>
    <mergeCell ref="BS113:BS115"/>
    <mergeCell ref="BY113:BY115"/>
    <mergeCell ref="BZ113:BZ115"/>
    <mergeCell ref="CA113:CA115"/>
    <mergeCell ref="CB113:CB115"/>
    <mergeCell ref="CC113:CC115"/>
    <mergeCell ref="CD113:CD115"/>
    <mergeCell ref="CE113:CE115"/>
    <mergeCell ref="CF113:CF115"/>
    <mergeCell ref="CK113:CK115"/>
    <mergeCell ref="CL113:CL115"/>
    <mergeCell ref="CM113:CM115"/>
    <mergeCell ref="CN113:CN115"/>
    <mergeCell ref="CO113:CO115"/>
    <mergeCell ref="CP113:CP115"/>
    <mergeCell ref="CQ113:CQ115"/>
    <mergeCell ref="CR113:CR115"/>
  </mergeCells>
  <phoneticPr fontId="1"/>
  <conditionalFormatting sqref="C13:I22">
    <cfRule type="expression" dxfId="698" priority="820">
      <formula>COUNTIFS(祝日,C$11)=1</formula>
    </cfRule>
    <cfRule type="expression" dxfId="697" priority="821">
      <formula>WEEKDAY(C$11)=1</formula>
    </cfRule>
    <cfRule type="expression" dxfId="696" priority="822">
      <formula>WEEKDAY(C$11)=7</formula>
    </cfRule>
  </conditionalFormatting>
  <conditionalFormatting sqref="C27:I34">
    <cfRule type="expression" dxfId="695" priority="1764">
      <formula>WEEKDAY(C$25)=1</formula>
    </cfRule>
    <cfRule type="expression" dxfId="694" priority="1763">
      <formula>COUNTIFS(祝日,C$25)=1</formula>
    </cfRule>
    <cfRule type="expression" dxfId="693" priority="1765">
      <formula>WEEKDAY(C$25)=7</formula>
    </cfRule>
  </conditionalFormatting>
  <conditionalFormatting sqref="C35:I36">
    <cfRule type="expression" dxfId="692" priority="810">
      <formula>WEEKDAY(C$11)=7</formula>
    </cfRule>
    <cfRule type="expression" dxfId="691" priority="809">
      <formula>WEEKDAY(C$11)=1</formula>
    </cfRule>
    <cfRule type="expression" dxfId="690" priority="808">
      <formula>COUNTIFS(祝日,C$11)=1</formula>
    </cfRule>
  </conditionalFormatting>
  <conditionalFormatting sqref="C41:I48">
    <cfRule type="expression" dxfId="689" priority="2659">
      <formula>COUNTIFS(祝日,C$39)=1</formula>
    </cfRule>
    <cfRule type="expression" dxfId="688" priority="2660">
      <formula>WEEKDAY(C$39)=1</formula>
    </cfRule>
    <cfRule type="expression" dxfId="687" priority="2661">
      <formula>WEEKDAY(C$39)=7</formula>
    </cfRule>
  </conditionalFormatting>
  <conditionalFormatting sqref="C49:I50">
    <cfRule type="expression" dxfId="686" priority="797">
      <formula>WEEKDAY(C$11)=7</formula>
    </cfRule>
    <cfRule type="expression" dxfId="685" priority="795">
      <formula>COUNTIFS(祝日,C$11)=1</formula>
    </cfRule>
    <cfRule type="expression" dxfId="684" priority="796">
      <formula>WEEKDAY(C$11)=1</formula>
    </cfRule>
  </conditionalFormatting>
  <conditionalFormatting sqref="C55:I62">
    <cfRule type="expression" dxfId="683" priority="2653">
      <formula>COUNTIFS(祝日,C$53)=1</formula>
    </cfRule>
    <cfRule type="expression" dxfId="682" priority="2655">
      <formula>WEEKDAY(C$53)=7</formula>
    </cfRule>
    <cfRule type="expression" dxfId="681" priority="2654">
      <formula>WEEKDAY(C$53)=1</formula>
    </cfRule>
  </conditionalFormatting>
  <conditionalFormatting sqref="C63:I64">
    <cfRule type="expression" dxfId="680" priority="784">
      <formula>WEEKDAY(C$11)=1</formula>
    </cfRule>
    <cfRule type="expression" dxfId="679" priority="785">
      <formula>WEEKDAY(C$11)=7</formula>
    </cfRule>
    <cfRule type="expression" dxfId="678" priority="783">
      <formula>COUNTIFS(祝日,C$11)=1</formula>
    </cfRule>
  </conditionalFormatting>
  <conditionalFormatting sqref="C69:I76">
    <cfRule type="expression" dxfId="677" priority="2649">
      <formula>WEEKDAY(C$67)=7</formula>
    </cfRule>
    <cfRule type="expression" dxfId="676" priority="2648">
      <formula>WEEKDAY(C$67)=1</formula>
    </cfRule>
    <cfRule type="expression" dxfId="675" priority="2647">
      <formula>COUNTIFS(祝日,C$67)=1</formula>
    </cfRule>
  </conditionalFormatting>
  <conditionalFormatting sqref="C77:I78">
    <cfRule type="expression" dxfId="674" priority="773">
      <formula>WEEKDAY(C$11)=7</formula>
    </cfRule>
    <cfRule type="expression" dxfId="673" priority="771">
      <formula>COUNTIFS(祝日,C$11)=1</formula>
    </cfRule>
    <cfRule type="expression" dxfId="672" priority="772">
      <formula>WEEKDAY(C$11)=1</formula>
    </cfRule>
  </conditionalFormatting>
  <conditionalFormatting sqref="C83:I90">
    <cfRule type="expression" dxfId="671" priority="2643">
      <formula>WEEKDAY(C$81)=7</formula>
    </cfRule>
    <cfRule type="expression" dxfId="670" priority="2642">
      <formula>WEEKDAY(C$81)=1</formula>
    </cfRule>
    <cfRule type="expression" dxfId="669" priority="2641">
      <formula>COUNTIFS(祝日,C$81)=1</formula>
    </cfRule>
  </conditionalFormatting>
  <conditionalFormatting sqref="C91:I92">
    <cfRule type="expression" dxfId="668" priority="759">
      <formula>COUNTIFS(祝日,C$11)=1</formula>
    </cfRule>
    <cfRule type="expression" dxfId="667" priority="760">
      <formula>WEEKDAY(C$11)=1</formula>
    </cfRule>
    <cfRule type="expression" dxfId="666" priority="761">
      <formula>WEEKDAY(C$11)=7</formula>
    </cfRule>
  </conditionalFormatting>
  <conditionalFormatting sqref="C97:I104">
    <cfRule type="expression" dxfId="665" priority="2637">
      <formula>WEEKDAY(C$95)=7</formula>
    </cfRule>
    <cfRule type="expression" dxfId="664" priority="2636">
      <formula>WEEKDAY(C$95)=1</formula>
    </cfRule>
    <cfRule type="expression" dxfId="663" priority="2635">
      <formula>COUNTIFS(祝日,C$95)=1</formula>
    </cfRule>
  </conditionalFormatting>
  <conditionalFormatting sqref="C105:I106">
    <cfRule type="expression" dxfId="662" priority="747">
      <formula>COUNTIFS(祝日,C$11)=1</formula>
    </cfRule>
    <cfRule type="expression" dxfId="661" priority="748">
      <formula>WEEKDAY(C$11)=1</formula>
    </cfRule>
    <cfRule type="expression" dxfId="660" priority="749">
      <formula>WEEKDAY(C$11)=7</formula>
    </cfRule>
  </conditionalFormatting>
  <conditionalFormatting sqref="C111:I118">
    <cfRule type="expression" dxfId="659" priority="2630">
      <formula>WEEKDAY(C$109)=1</formula>
    </cfRule>
    <cfRule type="expression" dxfId="658" priority="2631">
      <formula>WEEKDAY(C$109)=7</formula>
    </cfRule>
    <cfRule type="expression" dxfId="657" priority="2629">
      <formula>COUNTIFS(祝日,C$109)=1</formula>
    </cfRule>
  </conditionalFormatting>
  <conditionalFormatting sqref="C119:I120">
    <cfRule type="expression" dxfId="656" priority="737">
      <formula>WEEKDAY(C$11)=7</formula>
    </cfRule>
    <cfRule type="expression" dxfId="655" priority="736">
      <formula>WEEKDAY(C$11)=1</formula>
    </cfRule>
    <cfRule type="expression" dxfId="654" priority="735">
      <formula>COUNTIFS(祝日,C$11)=1</formula>
    </cfRule>
  </conditionalFormatting>
  <conditionalFormatting sqref="K13:L13">
    <cfRule type="expression" dxfId="653" priority="2989">
      <formula>$C$28=""</formula>
    </cfRule>
  </conditionalFormatting>
  <conditionalFormatting sqref="K19:L19">
    <cfRule type="cellIs" dxfId="652" priority="2992" operator="lessThan">
      <formula>0.285</formula>
    </cfRule>
  </conditionalFormatting>
  <conditionalFormatting sqref="K20:L22">
    <cfRule type="expression" dxfId="651" priority="2417">
      <formula>K20="NG"</formula>
    </cfRule>
  </conditionalFormatting>
  <conditionalFormatting sqref="K27:L27">
    <cfRule type="expression" dxfId="650" priority="2481">
      <formula>$C$28=""</formula>
    </cfRule>
  </conditionalFormatting>
  <conditionalFormatting sqref="K33:L33">
    <cfRule type="cellIs" dxfId="649" priority="2986" operator="lessThan">
      <formula>0.285</formula>
    </cfRule>
  </conditionalFormatting>
  <conditionalFormatting sqref="K34:L36">
    <cfRule type="expression" dxfId="648" priority="807">
      <formula>K34="NG"</formula>
    </cfRule>
  </conditionalFormatting>
  <conditionalFormatting sqref="K41:L41">
    <cfRule type="expression" dxfId="647" priority="2480">
      <formula>$C$28=""</formula>
    </cfRule>
  </conditionalFormatting>
  <conditionalFormatting sqref="K47:L47">
    <cfRule type="cellIs" dxfId="646" priority="2981" operator="lessThan">
      <formula>0.285</formula>
    </cfRule>
  </conditionalFormatting>
  <conditionalFormatting sqref="K48:L50">
    <cfRule type="expression" dxfId="645" priority="62">
      <formula>K48="NG"</formula>
    </cfRule>
  </conditionalFormatting>
  <conditionalFormatting sqref="K55:L55">
    <cfRule type="expression" dxfId="644" priority="2479">
      <formula>$C$28=""</formula>
    </cfRule>
  </conditionalFormatting>
  <conditionalFormatting sqref="K61:L61">
    <cfRule type="cellIs" dxfId="643" priority="2976" operator="lessThan">
      <formula>0.285</formula>
    </cfRule>
  </conditionalFormatting>
  <conditionalFormatting sqref="K62:L64">
    <cfRule type="expression" dxfId="642" priority="61">
      <formula>K62="NG"</formula>
    </cfRule>
  </conditionalFormatting>
  <conditionalFormatting sqref="K69:L69">
    <cfRule type="expression" dxfId="641" priority="2478">
      <formula>$C$28=""</formula>
    </cfRule>
  </conditionalFormatting>
  <conditionalFormatting sqref="K75:L75">
    <cfRule type="cellIs" dxfId="640" priority="2971" operator="lessThan">
      <formula>0.285</formula>
    </cfRule>
  </conditionalFormatting>
  <conditionalFormatting sqref="K76:L78">
    <cfRule type="expression" dxfId="639" priority="60">
      <formula>K76="NG"</formula>
    </cfRule>
  </conditionalFormatting>
  <conditionalFormatting sqref="K83:L83">
    <cfRule type="expression" dxfId="638" priority="2477">
      <formula>$C$28=""</formula>
    </cfRule>
  </conditionalFormatting>
  <conditionalFormatting sqref="K89:L89">
    <cfRule type="cellIs" dxfId="637" priority="2966" operator="lessThan">
      <formula>0.285</formula>
    </cfRule>
  </conditionalFormatting>
  <conditionalFormatting sqref="K90:L92">
    <cfRule type="expression" dxfId="636" priority="59">
      <formula>K90="NG"</formula>
    </cfRule>
  </conditionalFormatting>
  <conditionalFormatting sqref="K97:L97">
    <cfRule type="expression" dxfId="635" priority="2476">
      <formula>$C$28=""</formula>
    </cfRule>
  </conditionalFormatting>
  <conditionalFormatting sqref="K103:L103">
    <cfRule type="cellIs" dxfId="634" priority="2961" operator="lessThan">
      <formula>0.285</formula>
    </cfRule>
  </conditionalFormatting>
  <conditionalFormatting sqref="K104:L106">
    <cfRule type="expression" dxfId="633" priority="58">
      <formula>K104="NG"</formula>
    </cfRule>
  </conditionalFormatting>
  <conditionalFormatting sqref="K111:L111">
    <cfRule type="expression" dxfId="632" priority="2475">
      <formula>$C$28=""</formula>
    </cfRule>
  </conditionalFormatting>
  <conditionalFormatting sqref="K117:L117">
    <cfRule type="cellIs" dxfId="631" priority="2956" operator="lessThan">
      <formula>0.285</formula>
    </cfRule>
  </conditionalFormatting>
  <conditionalFormatting sqref="K118:L120">
    <cfRule type="expression" dxfId="630" priority="57">
      <formula>K118="NG"</formula>
    </cfRule>
  </conditionalFormatting>
  <conditionalFormatting sqref="O13:U22">
    <cfRule type="expression" dxfId="629" priority="725">
      <formula>WEEKDAY(O$11)=7</formula>
    </cfRule>
    <cfRule type="expression" dxfId="628" priority="724">
      <formula>WEEKDAY(O$11)=1</formula>
    </cfRule>
    <cfRule type="expression" dxfId="627" priority="723">
      <formula>COUNTIFS(祝日,O$11)=1</formula>
    </cfRule>
  </conditionalFormatting>
  <conditionalFormatting sqref="O27:U34">
    <cfRule type="expression" dxfId="626" priority="1667">
      <formula>COUNTIFS(祝日,O$25)=1</formula>
    </cfRule>
    <cfRule type="expression" dxfId="625" priority="1669">
      <formula>WEEKDAY(O$25)=7</formula>
    </cfRule>
    <cfRule type="expression" dxfId="624" priority="1668">
      <formula>WEEKDAY(O$25)=1</formula>
    </cfRule>
  </conditionalFormatting>
  <conditionalFormatting sqref="O35:U36">
    <cfRule type="expression" dxfId="623" priority="640">
      <formula>WEEKDAY(O$11)=1</formula>
    </cfRule>
    <cfRule type="expression" dxfId="622" priority="641">
      <formula>WEEKDAY(O$11)=7</formula>
    </cfRule>
    <cfRule type="expression" dxfId="621" priority="639">
      <formula>COUNTIFS(祝日,O$11)=1</formula>
    </cfRule>
  </conditionalFormatting>
  <conditionalFormatting sqref="O41:U48">
    <cfRule type="expression" dxfId="620" priority="2658">
      <formula>WEEKDAY(O$39)=7</formula>
    </cfRule>
    <cfRule type="expression" dxfId="619" priority="2657">
      <formula>WEEKDAY(O$39)=1</formula>
    </cfRule>
    <cfRule type="expression" dxfId="618" priority="2656">
      <formula>COUNTIFS(祝日,O$39)=1</formula>
    </cfRule>
  </conditionalFormatting>
  <conditionalFormatting sqref="O49:U50">
    <cfRule type="expression" dxfId="617" priority="556">
      <formula>WEEKDAY(O$11)=1</formula>
    </cfRule>
    <cfRule type="expression" dxfId="616" priority="557">
      <formula>WEEKDAY(O$11)=7</formula>
    </cfRule>
    <cfRule type="expression" dxfId="615" priority="555">
      <formula>COUNTIFS(祝日,O$11)=1</formula>
    </cfRule>
  </conditionalFormatting>
  <conditionalFormatting sqref="O55:U62">
    <cfRule type="expression" dxfId="614" priority="904">
      <formula>COUNTIFS(祝日,O$53)=1</formula>
    </cfRule>
    <cfRule type="expression" dxfId="613" priority="905">
      <formula>WEEKDAY(O$53)=1</formula>
    </cfRule>
    <cfRule type="expression" dxfId="612" priority="906">
      <formula>WEEKDAY(O$53)=7</formula>
    </cfRule>
  </conditionalFormatting>
  <conditionalFormatting sqref="O63:U64">
    <cfRule type="expression" dxfId="611" priority="473">
      <formula>WEEKDAY(O$11)=7</formula>
    </cfRule>
    <cfRule type="expression" dxfId="610" priority="472">
      <formula>WEEKDAY(O$11)=1</formula>
    </cfRule>
    <cfRule type="expression" dxfId="609" priority="471">
      <formula>COUNTIFS(祝日,O$11)=1</formula>
    </cfRule>
  </conditionalFormatting>
  <conditionalFormatting sqref="O69:U76">
    <cfRule type="expression" dxfId="608" priority="863">
      <formula>WEEKDAY(O$67)=1</formula>
    </cfRule>
    <cfRule type="expression" dxfId="607" priority="862">
      <formula>COUNTIFS(祝日,O$67)=1</formula>
    </cfRule>
    <cfRule type="expression" dxfId="606" priority="864">
      <formula>WEEKDAY(O$67)=7</formula>
    </cfRule>
  </conditionalFormatting>
  <conditionalFormatting sqref="O77:U78">
    <cfRule type="expression" dxfId="605" priority="389">
      <formula>WEEKDAY(O$11)=7</formula>
    </cfRule>
    <cfRule type="expression" dxfId="604" priority="388">
      <formula>WEEKDAY(O$11)=1</formula>
    </cfRule>
    <cfRule type="expression" dxfId="603" priority="387">
      <formula>COUNTIFS(祝日,O$11)=1</formula>
    </cfRule>
  </conditionalFormatting>
  <conditionalFormatting sqref="O83:U90">
    <cfRule type="expression" dxfId="602" priority="2640">
      <formula>WEEKDAY(O$81)=7</formula>
    </cfRule>
    <cfRule type="expression" dxfId="601" priority="2639">
      <formula>WEEKDAY(O$81)=1</formula>
    </cfRule>
    <cfRule type="expression" dxfId="600" priority="2638">
      <formula>COUNTIFS(祝日,O$81)=1</formula>
    </cfRule>
  </conditionalFormatting>
  <conditionalFormatting sqref="O91:U92">
    <cfRule type="expression" dxfId="599" priority="305">
      <formula>WEEKDAY(O$11)=7</formula>
    </cfRule>
    <cfRule type="expression" dxfId="598" priority="304">
      <formula>WEEKDAY(O$11)=1</formula>
    </cfRule>
    <cfRule type="expression" dxfId="597" priority="303">
      <formula>COUNTIFS(祝日,O$11)=1</formula>
    </cfRule>
  </conditionalFormatting>
  <conditionalFormatting sqref="O97:U104">
    <cfRule type="expression" dxfId="596" priority="2633">
      <formula>WEEKDAY(O$95)=1</formula>
    </cfRule>
    <cfRule type="expression" dxfId="595" priority="2632">
      <formula>COUNTIFS(祝日,O$95)=1</formula>
    </cfRule>
    <cfRule type="expression" dxfId="594" priority="2634">
      <formula>WEEKDAY(O$95)=7</formula>
    </cfRule>
  </conditionalFormatting>
  <conditionalFormatting sqref="O105:U106">
    <cfRule type="expression" dxfId="593" priority="221">
      <formula>WEEKDAY(O$11)=7</formula>
    </cfRule>
    <cfRule type="expression" dxfId="592" priority="219">
      <formula>COUNTIFS(祝日,O$11)=1</formula>
    </cfRule>
    <cfRule type="expression" dxfId="591" priority="220">
      <formula>WEEKDAY(O$11)=1</formula>
    </cfRule>
  </conditionalFormatting>
  <conditionalFormatting sqref="O111:U118">
    <cfRule type="expression" dxfId="590" priority="2626">
      <formula>COUNTIFS(祝日,O$109)=1</formula>
    </cfRule>
    <cfRule type="expression" dxfId="589" priority="2628">
      <formula>WEEKDAY(O$109)=7</formula>
    </cfRule>
    <cfRule type="expression" dxfId="588" priority="2627">
      <formula>WEEKDAY(O$109)=1</formula>
    </cfRule>
  </conditionalFormatting>
  <conditionalFormatting sqref="O119:U120">
    <cfRule type="expression" dxfId="587" priority="136">
      <formula>WEEKDAY(O$11)=1</formula>
    </cfRule>
    <cfRule type="expression" dxfId="586" priority="135">
      <formula>COUNTIFS(祝日,O$11)=1</formula>
    </cfRule>
    <cfRule type="expression" dxfId="585" priority="137">
      <formula>WEEKDAY(O$11)=7</formula>
    </cfRule>
  </conditionalFormatting>
  <conditionalFormatting sqref="W13:X13">
    <cfRule type="expression" dxfId="584" priority="1586">
      <formula>$C$28=""</formula>
    </cfRule>
  </conditionalFormatting>
  <conditionalFormatting sqref="W19:X19">
    <cfRule type="cellIs" dxfId="583" priority="1587" operator="lessThan">
      <formula>0.285</formula>
    </cfRule>
  </conditionalFormatting>
  <conditionalFormatting sqref="W20:X22">
    <cfRule type="expression" dxfId="582" priority="56">
      <formula>W20="NG"</formula>
    </cfRule>
  </conditionalFormatting>
  <conditionalFormatting sqref="W27:X27">
    <cfRule type="expression" dxfId="581" priority="1577">
      <formula>$C$28=""</formula>
    </cfRule>
  </conditionalFormatting>
  <conditionalFormatting sqref="W33:X33">
    <cfRule type="cellIs" dxfId="580" priority="1585" operator="lessThan">
      <formula>0.285</formula>
    </cfRule>
  </conditionalFormatting>
  <conditionalFormatting sqref="W34:X36">
    <cfRule type="expression" dxfId="579" priority="49">
      <formula>W34="NG"</formula>
    </cfRule>
  </conditionalFormatting>
  <conditionalFormatting sqref="W41:X41">
    <cfRule type="expression" dxfId="578" priority="1576">
      <formula>$C$28=""</formula>
    </cfRule>
  </conditionalFormatting>
  <conditionalFormatting sqref="W47:X47">
    <cfRule type="cellIs" dxfId="577" priority="1584" operator="lessThan">
      <formula>0.285</formula>
    </cfRule>
  </conditionalFormatting>
  <conditionalFormatting sqref="W48:X50">
    <cfRule type="expression" dxfId="576" priority="42">
      <formula>W48="NG"</formula>
    </cfRule>
  </conditionalFormatting>
  <conditionalFormatting sqref="W55:X55">
    <cfRule type="expression" dxfId="575" priority="1575">
      <formula>$C$28=""</formula>
    </cfRule>
  </conditionalFormatting>
  <conditionalFormatting sqref="W61:X61">
    <cfRule type="cellIs" dxfId="574" priority="1582" operator="lessThan">
      <formula>0.285</formula>
    </cfRule>
  </conditionalFormatting>
  <conditionalFormatting sqref="W62:X64">
    <cfRule type="expression" dxfId="573" priority="35">
      <formula>W62="NG"</formula>
    </cfRule>
  </conditionalFormatting>
  <conditionalFormatting sqref="W69:X69">
    <cfRule type="expression" dxfId="572" priority="1574">
      <formula>$C$28=""</formula>
    </cfRule>
  </conditionalFormatting>
  <conditionalFormatting sqref="W75:X75">
    <cfRule type="cellIs" dxfId="571" priority="1581" operator="lessThan">
      <formula>0.285</formula>
    </cfRule>
  </conditionalFormatting>
  <conditionalFormatting sqref="W76:X78">
    <cfRule type="expression" dxfId="570" priority="28">
      <formula>W76="NG"</formula>
    </cfRule>
  </conditionalFormatting>
  <conditionalFormatting sqref="W83:X83">
    <cfRule type="expression" dxfId="569" priority="1573">
      <formula>$C$28=""</formula>
    </cfRule>
  </conditionalFormatting>
  <conditionalFormatting sqref="W89:X89">
    <cfRule type="cellIs" dxfId="568" priority="1580" operator="lessThan">
      <formula>0.285</formula>
    </cfRule>
  </conditionalFormatting>
  <conditionalFormatting sqref="W90:X92">
    <cfRule type="expression" dxfId="567" priority="21">
      <formula>W90="NG"</formula>
    </cfRule>
  </conditionalFormatting>
  <conditionalFormatting sqref="W97:X97">
    <cfRule type="expression" dxfId="566" priority="1572">
      <formula>$C$28=""</formula>
    </cfRule>
  </conditionalFormatting>
  <conditionalFormatting sqref="W103:X103">
    <cfRule type="cellIs" dxfId="565" priority="1579" operator="lessThan">
      <formula>0.285</formula>
    </cfRule>
  </conditionalFormatting>
  <conditionalFormatting sqref="W104:X106">
    <cfRule type="expression" dxfId="564" priority="14">
      <formula>W104="NG"</formula>
    </cfRule>
  </conditionalFormatting>
  <conditionalFormatting sqref="W111:X111">
    <cfRule type="expression" dxfId="563" priority="1571">
      <formula>$C$28=""</formula>
    </cfRule>
  </conditionalFormatting>
  <conditionalFormatting sqref="W117:X117">
    <cfRule type="cellIs" dxfId="562" priority="1578" operator="lessThan">
      <formula>0.285</formula>
    </cfRule>
  </conditionalFormatting>
  <conditionalFormatting sqref="W118:X120">
    <cfRule type="expression" dxfId="561" priority="7">
      <formula>W118="NG"</formula>
    </cfRule>
  </conditionalFormatting>
  <conditionalFormatting sqref="AB13:AH22">
    <cfRule type="expression" dxfId="560" priority="711">
      <formula>COUNTIFS(祝日,AB$11)=1</formula>
    </cfRule>
    <cfRule type="expression" dxfId="559" priority="713">
      <formula>WEEKDAY(AB$11)=7</formula>
    </cfRule>
    <cfRule type="expression" dxfId="558" priority="712">
      <formula>WEEKDAY(AB$11)=1</formula>
    </cfRule>
  </conditionalFormatting>
  <conditionalFormatting sqref="AB27:AH34">
    <cfRule type="expression" dxfId="557" priority="1655">
      <formula>COUNTIFS(祝日,AB$25)=1</formula>
    </cfRule>
    <cfRule type="expression" dxfId="556" priority="1656">
      <formula>WEEKDAY(AB$25)=1</formula>
    </cfRule>
    <cfRule type="expression" dxfId="555" priority="1657">
      <formula>WEEKDAY(AB$25)=7</formula>
    </cfRule>
  </conditionalFormatting>
  <conditionalFormatting sqref="AB35:AH36">
    <cfRule type="expression" dxfId="554" priority="628">
      <formula>WEEKDAY(AB$11)=1</formula>
    </cfRule>
    <cfRule type="expression" dxfId="553" priority="629">
      <formula>WEEKDAY(AB$11)=7</formula>
    </cfRule>
    <cfRule type="expression" dxfId="552" priority="627">
      <formula>COUNTIFS(祝日,AB$11)=1</formula>
    </cfRule>
  </conditionalFormatting>
  <conditionalFormatting sqref="AB41:AH48">
    <cfRule type="expression" dxfId="551" priority="2611">
      <formula>COUNTIFS(祝日,AB$39)=1</formula>
    </cfRule>
    <cfRule type="expression" dxfId="550" priority="2612">
      <formula>WEEKDAY(AB$39)=1</formula>
    </cfRule>
    <cfRule type="expression" dxfId="549" priority="2613">
      <formula>WEEKDAY(AB$39)=7</formula>
    </cfRule>
  </conditionalFormatting>
  <conditionalFormatting sqref="AB49:AH50">
    <cfRule type="expression" dxfId="548" priority="543">
      <formula>COUNTIFS(祝日,AB$11)=1</formula>
    </cfRule>
    <cfRule type="expression" dxfId="547" priority="545">
      <formula>WEEKDAY(AB$11)=7</formula>
    </cfRule>
    <cfRule type="expression" dxfId="546" priority="544">
      <formula>WEEKDAY(AB$11)=1</formula>
    </cfRule>
  </conditionalFormatting>
  <conditionalFormatting sqref="AB55:AH62">
    <cfRule type="expression" dxfId="545" priority="898">
      <formula>COUNTIFS(祝日,AB$53)=1</formula>
    </cfRule>
    <cfRule type="expression" dxfId="544" priority="899">
      <formula>WEEKDAY(AB$53)=1</formula>
    </cfRule>
    <cfRule type="expression" dxfId="543" priority="900">
      <formula>WEEKDAY(AB$53)=7</formula>
    </cfRule>
  </conditionalFormatting>
  <conditionalFormatting sqref="AB63:AH64">
    <cfRule type="expression" dxfId="542" priority="460">
      <formula>WEEKDAY(AB$11)=1</formula>
    </cfRule>
    <cfRule type="expression" dxfId="541" priority="459">
      <formula>COUNTIFS(祝日,AB$11)=1</formula>
    </cfRule>
    <cfRule type="expression" dxfId="540" priority="461">
      <formula>WEEKDAY(AB$11)=7</formula>
    </cfRule>
  </conditionalFormatting>
  <conditionalFormatting sqref="AB69:AH76">
    <cfRule type="expression" dxfId="539" priority="856">
      <formula>COUNTIFS(祝日,AB$67)=1</formula>
    </cfRule>
    <cfRule type="expression" dxfId="538" priority="857">
      <formula>WEEKDAY(AB$67)=1</formula>
    </cfRule>
    <cfRule type="expression" dxfId="537" priority="858">
      <formula>WEEKDAY(AB$67)=7</formula>
    </cfRule>
  </conditionalFormatting>
  <conditionalFormatting sqref="AB77:AH78">
    <cfRule type="expression" dxfId="536" priority="377">
      <formula>WEEKDAY(AB$11)=7</formula>
    </cfRule>
    <cfRule type="expression" dxfId="535" priority="375">
      <formula>COUNTIFS(祝日,AB$11)=1</formula>
    </cfRule>
    <cfRule type="expression" dxfId="534" priority="376">
      <formula>WEEKDAY(AB$11)=1</formula>
    </cfRule>
  </conditionalFormatting>
  <conditionalFormatting sqref="AB83:AH90">
    <cfRule type="expression" dxfId="533" priority="2594">
      <formula>WEEKDAY(AB$81)=1</formula>
    </cfRule>
    <cfRule type="expression" dxfId="532" priority="2593">
      <formula>COUNTIFS(祝日,AB$81)=1</formula>
    </cfRule>
    <cfRule type="expression" dxfId="531" priority="2595">
      <formula>WEEKDAY(AB$81)=7</formula>
    </cfRule>
  </conditionalFormatting>
  <conditionalFormatting sqref="AB91:AH92">
    <cfRule type="expression" dxfId="530" priority="291">
      <formula>COUNTIFS(祝日,AB$11)=1</formula>
    </cfRule>
    <cfRule type="expression" dxfId="529" priority="292">
      <formula>WEEKDAY(AB$11)=1</formula>
    </cfRule>
    <cfRule type="expression" dxfId="528" priority="293">
      <formula>WEEKDAY(AB$11)=7</formula>
    </cfRule>
  </conditionalFormatting>
  <conditionalFormatting sqref="AB97:AH104">
    <cfRule type="expression" dxfId="527" priority="2588">
      <formula>WEEKDAY(AB$95)=1</formula>
    </cfRule>
    <cfRule type="expression" dxfId="526" priority="2587">
      <formula>COUNTIFS(祝日,AB$95)=1</formula>
    </cfRule>
    <cfRule type="expression" dxfId="525" priority="2589">
      <formula>WEEKDAY(AB$95)=7</formula>
    </cfRule>
  </conditionalFormatting>
  <conditionalFormatting sqref="AB105:AH106">
    <cfRule type="expression" dxfId="524" priority="209">
      <formula>WEEKDAY(AB$11)=7</formula>
    </cfRule>
    <cfRule type="expression" dxfId="523" priority="207">
      <formula>COUNTIFS(祝日,AB$11)=1</formula>
    </cfRule>
    <cfRule type="expression" dxfId="522" priority="208">
      <formula>WEEKDAY(AB$11)=1</formula>
    </cfRule>
  </conditionalFormatting>
  <conditionalFormatting sqref="AB111:AH118">
    <cfRule type="expression" dxfId="521" priority="2583">
      <formula>WEEKDAY(AB$109)=7</formula>
    </cfRule>
    <cfRule type="expression" dxfId="520" priority="2582">
      <formula>WEEKDAY(AB$109)=1</formula>
    </cfRule>
    <cfRule type="expression" dxfId="519" priority="2581">
      <formula>COUNTIFS(祝日,AB$109)=1</formula>
    </cfRule>
  </conditionalFormatting>
  <conditionalFormatting sqref="AB119:AH120">
    <cfRule type="expression" dxfId="518" priority="125">
      <formula>WEEKDAY(AB$11)=7</formula>
    </cfRule>
    <cfRule type="expression" dxfId="517" priority="123">
      <formula>COUNTIFS(祝日,AB$11)=1</formula>
    </cfRule>
    <cfRule type="expression" dxfId="516" priority="124">
      <formula>WEEKDAY(AB$11)=1</formula>
    </cfRule>
  </conditionalFormatting>
  <conditionalFormatting sqref="AJ13:AK13">
    <cfRule type="expression" dxfId="515" priority="1556">
      <formula>$C$28=""</formula>
    </cfRule>
  </conditionalFormatting>
  <conditionalFormatting sqref="AJ19:AK19">
    <cfRule type="cellIs" dxfId="514" priority="1557" operator="lessThan">
      <formula>0.285</formula>
    </cfRule>
  </conditionalFormatting>
  <conditionalFormatting sqref="AJ20:AK22">
    <cfRule type="expression" dxfId="513" priority="55">
      <formula>AJ20="NG"</formula>
    </cfRule>
  </conditionalFormatting>
  <conditionalFormatting sqref="AJ27:AK27">
    <cfRule type="expression" dxfId="512" priority="1547">
      <formula>$C$28=""</formula>
    </cfRule>
  </conditionalFormatting>
  <conditionalFormatting sqref="AJ33:AK33">
    <cfRule type="cellIs" dxfId="511" priority="1555" operator="lessThan">
      <formula>0.285</formula>
    </cfRule>
  </conditionalFormatting>
  <conditionalFormatting sqref="AJ34:AK36">
    <cfRule type="expression" dxfId="510" priority="48">
      <formula>AJ34="NG"</formula>
    </cfRule>
  </conditionalFormatting>
  <conditionalFormatting sqref="AJ41:AK41">
    <cfRule type="expression" dxfId="509" priority="1546">
      <formula>$C$28=""</formula>
    </cfRule>
  </conditionalFormatting>
  <conditionalFormatting sqref="AJ47:AK47">
    <cfRule type="cellIs" dxfId="508" priority="1554" operator="lessThan">
      <formula>0.285</formula>
    </cfRule>
  </conditionalFormatting>
  <conditionalFormatting sqref="AJ48:AK50">
    <cfRule type="expression" dxfId="507" priority="41">
      <formula>AJ48="NG"</formula>
    </cfRule>
  </conditionalFormatting>
  <conditionalFormatting sqref="AJ55:AK55">
    <cfRule type="expression" dxfId="506" priority="1545">
      <formula>$C$28=""</formula>
    </cfRule>
  </conditionalFormatting>
  <conditionalFormatting sqref="AJ61:AK61">
    <cfRule type="cellIs" dxfId="505" priority="1552" operator="lessThan">
      <formula>0.285</formula>
    </cfRule>
  </conditionalFormatting>
  <conditionalFormatting sqref="AJ62:AK64">
    <cfRule type="expression" dxfId="504" priority="34">
      <formula>AJ62="NG"</formula>
    </cfRule>
  </conditionalFormatting>
  <conditionalFormatting sqref="AJ69:AK69">
    <cfRule type="expression" dxfId="503" priority="1544">
      <formula>$C$28=""</formula>
    </cfRule>
  </conditionalFormatting>
  <conditionalFormatting sqref="AJ75:AK75">
    <cfRule type="cellIs" dxfId="502" priority="1551" operator="lessThan">
      <formula>0.285</formula>
    </cfRule>
  </conditionalFormatting>
  <conditionalFormatting sqref="AJ76:AK78">
    <cfRule type="expression" dxfId="501" priority="27">
      <formula>AJ76="NG"</formula>
    </cfRule>
  </conditionalFormatting>
  <conditionalFormatting sqref="AJ83:AK83">
    <cfRule type="expression" dxfId="500" priority="1543">
      <formula>$C$28=""</formula>
    </cfRule>
  </conditionalFormatting>
  <conditionalFormatting sqref="AJ89:AK89">
    <cfRule type="cellIs" dxfId="499" priority="1550" operator="lessThan">
      <formula>0.285</formula>
    </cfRule>
  </conditionalFormatting>
  <conditionalFormatting sqref="AJ90:AK92">
    <cfRule type="expression" dxfId="498" priority="20">
      <formula>AJ90="NG"</formula>
    </cfRule>
  </conditionalFormatting>
  <conditionalFormatting sqref="AJ97:AK97">
    <cfRule type="expression" dxfId="497" priority="1542">
      <formula>$C$28=""</formula>
    </cfRule>
  </conditionalFormatting>
  <conditionalFormatting sqref="AJ103:AK103">
    <cfRule type="cellIs" dxfId="496" priority="1549" operator="lessThan">
      <formula>0.285</formula>
    </cfRule>
  </conditionalFormatting>
  <conditionalFormatting sqref="AJ104:AK106">
    <cfRule type="expression" dxfId="495" priority="13">
      <formula>AJ104="NG"</formula>
    </cfRule>
  </conditionalFormatting>
  <conditionalFormatting sqref="AJ111:AK111">
    <cfRule type="expression" dxfId="494" priority="1541">
      <formula>$C$28=""</formula>
    </cfRule>
  </conditionalFormatting>
  <conditionalFormatting sqref="AJ117:AK117">
    <cfRule type="cellIs" dxfId="493" priority="1548" operator="lessThan">
      <formula>0.285</formula>
    </cfRule>
  </conditionalFormatting>
  <conditionalFormatting sqref="AJ118:AK120">
    <cfRule type="expression" dxfId="492" priority="6">
      <formula>AJ118="NG"</formula>
    </cfRule>
  </conditionalFormatting>
  <conditionalFormatting sqref="AN13:AT22">
    <cfRule type="expression" dxfId="491" priority="699">
      <formula>COUNTIFS(祝日,AN$11)=1</formula>
    </cfRule>
    <cfRule type="expression" dxfId="490" priority="700">
      <formula>WEEKDAY(AN$11)=1</formula>
    </cfRule>
    <cfRule type="expression" dxfId="489" priority="701">
      <formula>WEEKDAY(AN$11)=7</formula>
    </cfRule>
  </conditionalFormatting>
  <conditionalFormatting sqref="AN27:AT34">
    <cfRule type="expression" dxfId="488" priority="1643">
      <formula>COUNTIFS(祝日,AN$25)=1</formula>
    </cfRule>
    <cfRule type="expression" dxfId="487" priority="1644">
      <formula>WEEKDAY(AN$25)=1</formula>
    </cfRule>
    <cfRule type="expression" dxfId="486" priority="1645">
      <formula>WEEKDAY(AN$25)=7</formula>
    </cfRule>
  </conditionalFormatting>
  <conditionalFormatting sqref="AN35:AT36">
    <cfRule type="expression" dxfId="485" priority="616">
      <formula>WEEKDAY(AN$11)=1</formula>
    </cfRule>
    <cfRule type="expression" dxfId="484" priority="615">
      <formula>COUNTIFS(祝日,AN$11)=1</formula>
    </cfRule>
    <cfRule type="expression" dxfId="483" priority="617">
      <formula>WEEKDAY(AN$11)=7</formula>
    </cfRule>
  </conditionalFormatting>
  <conditionalFormatting sqref="AN41:AT48">
    <cfRule type="expression" dxfId="482" priority="2608">
      <formula>COUNTIFS(祝日,AN$39)=1</formula>
    </cfRule>
    <cfRule type="expression" dxfId="481" priority="2609">
      <formula>WEEKDAY(AN$39)=1</formula>
    </cfRule>
    <cfRule type="expression" dxfId="480" priority="2610">
      <formula>WEEKDAY(AN$39)=7</formula>
    </cfRule>
  </conditionalFormatting>
  <conditionalFormatting sqref="AN49:AT50">
    <cfRule type="expression" dxfId="479" priority="533">
      <formula>WEEKDAY(AN$11)=7</formula>
    </cfRule>
    <cfRule type="expression" dxfId="478" priority="531">
      <formula>COUNTIFS(祝日,AN$11)=1</formula>
    </cfRule>
    <cfRule type="expression" dxfId="477" priority="532">
      <formula>WEEKDAY(AN$11)=1</formula>
    </cfRule>
  </conditionalFormatting>
  <conditionalFormatting sqref="AN55:AT62">
    <cfRule type="expression" dxfId="476" priority="894">
      <formula>WEEKDAY(AN$53)=7</formula>
    </cfRule>
    <cfRule type="expression" dxfId="475" priority="893">
      <formula>WEEKDAY(AN$53)=1</formula>
    </cfRule>
    <cfRule type="expression" dxfId="474" priority="892">
      <formula>COUNTIFS(祝日,AN$53)=1</formula>
    </cfRule>
  </conditionalFormatting>
  <conditionalFormatting sqref="AN63:AT64">
    <cfRule type="expression" dxfId="473" priority="447">
      <formula>COUNTIFS(祝日,AN$11)=1</formula>
    </cfRule>
    <cfRule type="expression" dxfId="472" priority="449">
      <formula>WEEKDAY(AN$11)=7</formula>
    </cfRule>
    <cfRule type="expression" dxfId="471" priority="448">
      <formula>WEEKDAY(AN$11)=1</formula>
    </cfRule>
  </conditionalFormatting>
  <conditionalFormatting sqref="AN69:AT76">
    <cfRule type="expression" dxfId="470" priority="852">
      <formula>WEEKDAY(AN$67)=7</formula>
    </cfRule>
    <cfRule type="expression" dxfId="469" priority="851">
      <formula>WEEKDAY(AN$67)=1</formula>
    </cfRule>
    <cfRule type="expression" dxfId="468" priority="850">
      <formula>COUNTIFS(祝日,AN$67)=1</formula>
    </cfRule>
  </conditionalFormatting>
  <conditionalFormatting sqref="AN77:AT78">
    <cfRule type="expression" dxfId="467" priority="365">
      <formula>WEEKDAY(AN$11)=7</formula>
    </cfRule>
    <cfRule type="expression" dxfId="466" priority="364">
      <formula>WEEKDAY(AN$11)=1</formula>
    </cfRule>
    <cfRule type="expression" dxfId="465" priority="363">
      <formula>COUNTIFS(祝日,AN$11)=1</formula>
    </cfRule>
  </conditionalFormatting>
  <conditionalFormatting sqref="AN83:AT90">
    <cfRule type="expression" dxfId="464" priority="2592">
      <formula>WEEKDAY(AN$81)=7</formula>
    </cfRule>
    <cfRule type="expression" dxfId="463" priority="2591">
      <formula>WEEKDAY(AN$81)=1</formula>
    </cfRule>
    <cfRule type="expression" dxfId="462" priority="2590">
      <formula>COUNTIFS(祝日,AN$81)=1</formula>
    </cfRule>
  </conditionalFormatting>
  <conditionalFormatting sqref="AN91:AT92">
    <cfRule type="expression" dxfId="461" priority="281">
      <formula>WEEKDAY(AN$11)=7</formula>
    </cfRule>
    <cfRule type="expression" dxfId="460" priority="280">
      <formula>WEEKDAY(AN$11)=1</formula>
    </cfRule>
    <cfRule type="expression" dxfId="459" priority="279">
      <formula>COUNTIFS(祝日,AN$11)=1</formula>
    </cfRule>
  </conditionalFormatting>
  <conditionalFormatting sqref="AN97:AT104">
    <cfRule type="expression" dxfId="458" priority="2585">
      <formula>WEEKDAY(AN$95)=1</formula>
    </cfRule>
    <cfRule type="expression" dxfId="457" priority="2584">
      <formula>COUNTIFS(祝日,AN$95)=1</formula>
    </cfRule>
    <cfRule type="expression" dxfId="456" priority="2586">
      <formula>WEEKDAY(AN$95)=7</formula>
    </cfRule>
  </conditionalFormatting>
  <conditionalFormatting sqref="AN105:AT106">
    <cfRule type="expression" dxfId="455" priority="195">
      <formula>COUNTIFS(祝日,AN$11)=1</formula>
    </cfRule>
    <cfRule type="expression" dxfId="454" priority="197">
      <formula>WEEKDAY(AN$11)=7</formula>
    </cfRule>
    <cfRule type="expression" dxfId="453" priority="196">
      <formula>WEEKDAY(AN$11)=1</formula>
    </cfRule>
  </conditionalFormatting>
  <conditionalFormatting sqref="AN111:AT118">
    <cfRule type="expression" dxfId="452" priority="2578">
      <formula>COUNTIFS(祝日,AN$109)=1</formula>
    </cfRule>
    <cfRule type="expression" dxfId="451" priority="2580">
      <formula>WEEKDAY(AN$109)=7</formula>
    </cfRule>
    <cfRule type="expression" dxfId="450" priority="2579">
      <formula>WEEKDAY(AN$109)=1</formula>
    </cfRule>
  </conditionalFormatting>
  <conditionalFormatting sqref="AN119:AT120">
    <cfRule type="expression" dxfId="449" priority="111">
      <formula>COUNTIFS(祝日,AN$11)=1</formula>
    </cfRule>
    <cfRule type="expression" dxfId="448" priority="112">
      <formula>WEEKDAY(AN$11)=1</formula>
    </cfRule>
    <cfRule type="expression" dxfId="447" priority="113">
      <formula>WEEKDAY(AN$11)=7</formula>
    </cfRule>
  </conditionalFormatting>
  <conditionalFormatting sqref="AV13:AW13">
    <cfRule type="expression" dxfId="446" priority="1526">
      <formula>$C$28=""</formula>
    </cfRule>
  </conditionalFormatting>
  <conditionalFormatting sqref="AV19:AW19">
    <cfRule type="cellIs" dxfId="445" priority="1527" operator="lessThan">
      <formula>0.285</formula>
    </cfRule>
  </conditionalFormatting>
  <conditionalFormatting sqref="AV20:AW22">
    <cfRule type="expression" dxfId="444" priority="54">
      <formula>AV20="NG"</formula>
    </cfRule>
  </conditionalFormatting>
  <conditionalFormatting sqref="AV27:AW27">
    <cfRule type="expression" dxfId="443" priority="1517">
      <formula>$C$28=""</formula>
    </cfRule>
  </conditionalFormatting>
  <conditionalFormatting sqref="AV33:AW33">
    <cfRule type="cellIs" dxfId="442" priority="1525" operator="lessThan">
      <formula>0.285</formula>
    </cfRule>
  </conditionalFormatting>
  <conditionalFormatting sqref="AV34:AW36">
    <cfRule type="expression" dxfId="441" priority="47">
      <formula>AV34="NG"</formula>
    </cfRule>
  </conditionalFormatting>
  <conditionalFormatting sqref="AV41:AW41">
    <cfRule type="expression" dxfId="440" priority="1516">
      <formula>$C$28=""</formula>
    </cfRule>
  </conditionalFormatting>
  <conditionalFormatting sqref="AV47:AW47">
    <cfRule type="cellIs" dxfId="439" priority="1524" operator="lessThan">
      <formula>0.285</formula>
    </cfRule>
  </conditionalFormatting>
  <conditionalFormatting sqref="AV48:AW50">
    <cfRule type="expression" dxfId="438" priority="40">
      <formula>AV48="NG"</formula>
    </cfRule>
  </conditionalFormatting>
  <conditionalFormatting sqref="AV55:AW55">
    <cfRule type="expression" dxfId="437" priority="1515">
      <formula>$C$28=""</formula>
    </cfRule>
  </conditionalFormatting>
  <conditionalFormatting sqref="AV61:AW61">
    <cfRule type="cellIs" dxfId="436" priority="1522" operator="lessThan">
      <formula>0.285</formula>
    </cfRule>
  </conditionalFormatting>
  <conditionalFormatting sqref="AV62:AW64">
    <cfRule type="expression" dxfId="435" priority="33">
      <formula>AV62="NG"</formula>
    </cfRule>
  </conditionalFormatting>
  <conditionalFormatting sqref="AV69:AW69">
    <cfRule type="expression" dxfId="434" priority="1514">
      <formula>$C$28=""</formula>
    </cfRule>
  </conditionalFormatting>
  <conditionalFormatting sqref="AV75:AW75">
    <cfRule type="cellIs" dxfId="433" priority="1521" operator="lessThan">
      <formula>0.285</formula>
    </cfRule>
  </conditionalFormatting>
  <conditionalFormatting sqref="AV76:AW78">
    <cfRule type="expression" dxfId="432" priority="26">
      <formula>AV76="NG"</formula>
    </cfRule>
  </conditionalFormatting>
  <conditionalFormatting sqref="AV83:AW83">
    <cfRule type="expression" dxfId="431" priority="1513">
      <formula>$C$28=""</formula>
    </cfRule>
  </conditionalFormatting>
  <conditionalFormatting sqref="AV89:AW89">
    <cfRule type="cellIs" dxfId="430" priority="1520" operator="lessThan">
      <formula>0.285</formula>
    </cfRule>
  </conditionalFormatting>
  <conditionalFormatting sqref="AV90:AW92">
    <cfRule type="expression" dxfId="429" priority="19">
      <formula>AV90="NG"</formula>
    </cfRule>
  </conditionalFormatting>
  <conditionalFormatting sqref="AV97:AW97">
    <cfRule type="expression" dxfId="428" priority="1512">
      <formula>$C$28=""</formula>
    </cfRule>
  </conditionalFormatting>
  <conditionalFormatting sqref="AV103:AW103">
    <cfRule type="cellIs" dxfId="427" priority="1519" operator="lessThan">
      <formula>0.285</formula>
    </cfRule>
  </conditionalFormatting>
  <conditionalFormatting sqref="AV104:AW106">
    <cfRule type="expression" dxfId="426" priority="12">
      <formula>AV104="NG"</formula>
    </cfRule>
  </conditionalFormatting>
  <conditionalFormatting sqref="AV111:AW111">
    <cfRule type="expression" dxfId="425" priority="1511">
      <formula>$C$28=""</formula>
    </cfRule>
  </conditionalFormatting>
  <conditionalFormatting sqref="AV117:AW117">
    <cfRule type="cellIs" dxfId="424" priority="1518" operator="lessThan">
      <formula>0.285</formula>
    </cfRule>
  </conditionalFormatting>
  <conditionalFormatting sqref="AV118:AW120">
    <cfRule type="expression" dxfId="423" priority="5">
      <formula>AV118="NG"</formula>
    </cfRule>
  </conditionalFormatting>
  <conditionalFormatting sqref="BA13:BG22">
    <cfRule type="expression" dxfId="422" priority="688">
      <formula>WEEKDAY(BA$11)=1</formula>
    </cfRule>
    <cfRule type="expression" dxfId="421" priority="689">
      <formula>WEEKDAY(BA$11)=7</formula>
    </cfRule>
    <cfRule type="expression" dxfId="420" priority="687">
      <formula>COUNTIFS(祝日,BA$11)=1</formula>
    </cfRule>
  </conditionalFormatting>
  <conditionalFormatting sqref="BA27:BG34">
    <cfRule type="expression" dxfId="419" priority="1633">
      <formula>WEEKDAY(BA$25)=7</formula>
    </cfRule>
    <cfRule type="expression" dxfId="418" priority="1632">
      <formula>WEEKDAY(BA$25)=1</formula>
    </cfRule>
    <cfRule type="expression" dxfId="417" priority="1631">
      <formula>COUNTIFS(祝日,BA$25)=1</formula>
    </cfRule>
  </conditionalFormatting>
  <conditionalFormatting sqref="BA35:BG36">
    <cfRule type="expression" dxfId="416" priority="603">
      <formula>COUNTIFS(祝日,BA$11)=1</formula>
    </cfRule>
    <cfRule type="expression" dxfId="415" priority="605">
      <formula>WEEKDAY(BA$11)=7</formula>
    </cfRule>
    <cfRule type="expression" dxfId="414" priority="604">
      <formula>WEEKDAY(BA$11)=1</formula>
    </cfRule>
  </conditionalFormatting>
  <conditionalFormatting sqref="BA41:BG48">
    <cfRule type="expression" dxfId="413" priority="2571">
      <formula>WEEKDAY(BA$39)=7</formula>
    </cfRule>
    <cfRule type="expression" dxfId="412" priority="2569">
      <formula>COUNTIFS(祝日,BA$39)=1</formula>
    </cfRule>
    <cfRule type="expression" dxfId="411" priority="2570">
      <formula>WEEKDAY(BA$39)=1</formula>
    </cfRule>
  </conditionalFormatting>
  <conditionalFormatting sqref="BA49:BG50">
    <cfRule type="expression" dxfId="410" priority="521">
      <formula>WEEKDAY(BA$11)=7</formula>
    </cfRule>
    <cfRule type="expression" dxfId="409" priority="520">
      <formula>WEEKDAY(BA$11)=1</formula>
    </cfRule>
    <cfRule type="expression" dxfId="408" priority="519">
      <formula>COUNTIFS(祝日,BA$11)=1</formula>
    </cfRule>
  </conditionalFormatting>
  <conditionalFormatting sqref="BA55:BG62">
    <cfRule type="expression" dxfId="407" priority="888">
      <formula>WEEKDAY(BA$53)=7</formula>
    </cfRule>
    <cfRule type="expression" dxfId="406" priority="887">
      <formula>WEEKDAY(BA$53)=1</formula>
    </cfRule>
    <cfRule type="expression" dxfId="405" priority="886">
      <formula>COUNTIFS(祝日,BA$53)=1</formula>
    </cfRule>
  </conditionalFormatting>
  <conditionalFormatting sqref="BA63:BG64">
    <cfRule type="expression" dxfId="404" priority="436">
      <formula>WEEKDAY(BA$11)=1</formula>
    </cfRule>
    <cfRule type="expression" dxfId="403" priority="437">
      <formula>WEEKDAY(BA$11)=7</formula>
    </cfRule>
    <cfRule type="expression" dxfId="402" priority="435">
      <formula>COUNTIFS(祝日,BA$11)=1</formula>
    </cfRule>
  </conditionalFormatting>
  <conditionalFormatting sqref="BA69:BG76">
    <cfRule type="expression" dxfId="401" priority="844">
      <formula>COUNTIFS(祝日,BA$67)=1</formula>
    </cfRule>
    <cfRule type="expression" dxfId="400" priority="846">
      <formula>WEEKDAY(BA$67)=7</formula>
    </cfRule>
    <cfRule type="expression" dxfId="399" priority="845">
      <formula>WEEKDAY(BA$67)=1</formula>
    </cfRule>
  </conditionalFormatting>
  <conditionalFormatting sqref="BA77:BG78">
    <cfRule type="expression" dxfId="398" priority="353">
      <formula>WEEKDAY(BA$11)=7</formula>
    </cfRule>
    <cfRule type="expression" dxfId="397" priority="351">
      <formula>COUNTIFS(祝日,BA$11)=1</formula>
    </cfRule>
    <cfRule type="expression" dxfId="396" priority="352">
      <formula>WEEKDAY(BA$11)=1</formula>
    </cfRule>
  </conditionalFormatting>
  <conditionalFormatting sqref="BA83:BG90">
    <cfRule type="expression" dxfId="395" priority="2562">
      <formula>WEEKDAY(BA$81)=7</formula>
    </cfRule>
    <cfRule type="expression" dxfId="394" priority="2561">
      <formula>WEEKDAY(BA$81)=1</formula>
    </cfRule>
    <cfRule type="expression" dxfId="393" priority="2560">
      <formula>COUNTIFS(祝日,BA$81)=1</formula>
    </cfRule>
  </conditionalFormatting>
  <conditionalFormatting sqref="BA91:BG92">
    <cfRule type="expression" dxfId="392" priority="269">
      <formula>WEEKDAY(BA$11)=7</formula>
    </cfRule>
    <cfRule type="expression" dxfId="391" priority="268">
      <formula>WEEKDAY(BA$11)=1</formula>
    </cfRule>
    <cfRule type="expression" dxfId="390" priority="267">
      <formula>COUNTIFS(祝日,BA$11)=1</formula>
    </cfRule>
  </conditionalFormatting>
  <conditionalFormatting sqref="BA97:BG104">
    <cfRule type="expression" dxfId="389" priority="2559">
      <formula>WEEKDAY(BA$95)=7</formula>
    </cfRule>
    <cfRule type="expression" dxfId="388" priority="2558">
      <formula>WEEKDAY(BA$95)=1</formula>
    </cfRule>
    <cfRule type="expression" dxfId="387" priority="2557">
      <formula>COUNTIFS(祝日,BA$95)=1</formula>
    </cfRule>
  </conditionalFormatting>
  <conditionalFormatting sqref="BA105:BG106">
    <cfRule type="expression" dxfId="386" priority="185">
      <formula>WEEKDAY(BA$11)=7</formula>
    </cfRule>
    <cfRule type="expression" dxfId="385" priority="184">
      <formula>WEEKDAY(BA$11)=1</formula>
    </cfRule>
    <cfRule type="expression" dxfId="384" priority="183">
      <formula>COUNTIFS(祝日,BA$11)=1</formula>
    </cfRule>
  </conditionalFormatting>
  <conditionalFormatting sqref="BA111:BG118">
    <cfRule type="expression" dxfId="383" priority="2554">
      <formula>COUNTIFS(祝日,BA$109)=1</formula>
    </cfRule>
    <cfRule type="expression" dxfId="382" priority="2556">
      <formula>WEEKDAY(BA$109)=7</formula>
    </cfRule>
    <cfRule type="expression" dxfId="381" priority="2555">
      <formula>WEEKDAY(BA$109)=1</formula>
    </cfRule>
  </conditionalFormatting>
  <conditionalFormatting sqref="BA119:BG120">
    <cfRule type="expression" dxfId="380" priority="100">
      <formula>WEEKDAY(BA$11)=1</formula>
    </cfRule>
    <cfRule type="expression" dxfId="379" priority="99">
      <formula>COUNTIFS(祝日,BA$11)=1</formula>
    </cfRule>
    <cfRule type="expression" dxfId="378" priority="101">
      <formula>WEEKDAY(BA$11)=7</formula>
    </cfRule>
  </conditionalFormatting>
  <conditionalFormatting sqref="BI13:BJ13">
    <cfRule type="expression" dxfId="377" priority="1496">
      <formula>$C$28=""</formula>
    </cfRule>
  </conditionalFormatting>
  <conditionalFormatting sqref="BI19:BJ19">
    <cfRule type="cellIs" dxfId="376" priority="1497" operator="lessThan">
      <formula>0.285</formula>
    </cfRule>
  </conditionalFormatting>
  <conditionalFormatting sqref="BI20:BJ22">
    <cfRule type="expression" dxfId="375" priority="53">
      <formula>BI20="NG"</formula>
    </cfRule>
  </conditionalFormatting>
  <conditionalFormatting sqref="BI27:BJ27">
    <cfRule type="expression" dxfId="374" priority="1487">
      <formula>$C$28=""</formula>
    </cfRule>
  </conditionalFormatting>
  <conditionalFormatting sqref="BI33:BJ33">
    <cfRule type="cellIs" dxfId="373" priority="1495" operator="lessThan">
      <formula>0.285</formula>
    </cfRule>
  </conditionalFormatting>
  <conditionalFormatting sqref="BI34:BJ36">
    <cfRule type="expression" dxfId="372" priority="46">
      <formula>BI34="NG"</formula>
    </cfRule>
  </conditionalFormatting>
  <conditionalFormatting sqref="BI41:BJ41">
    <cfRule type="expression" dxfId="371" priority="1486">
      <formula>$C$28=""</formula>
    </cfRule>
  </conditionalFormatting>
  <conditionalFormatting sqref="BI47:BJ47">
    <cfRule type="cellIs" dxfId="370" priority="1494" operator="lessThan">
      <formula>0.285</formula>
    </cfRule>
  </conditionalFormatting>
  <conditionalFormatting sqref="BI48:BJ50">
    <cfRule type="expression" dxfId="369" priority="39">
      <formula>BI48="NG"</formula>
    </cfRule>
  </conditionalFormatting>
  <conditionalFormatting sqref="BI55:BJ55">
    <cfRule type="expression" dxfId="368" priority="1485">
      <formula>$C$28=""</formula>
    </cfRule>
  </conditionalFormatting>
  <conditionalFormatting sqref="BI61:BJ61">
    <cfRule type="cellIs" dxfId="367" priority="1492" operator="lessThan">
      <formula>0.285</formula>
    </cfRule>
  </conditionalFormatting>
  <conditionalFormatting sqref="BI62:BJ64">
    <cfRule type="expression" dxfId="366" priority="32">
      <formula>BI62="NG"</formula>
    </cfRule>
  </conditionalFormatting>
  <conditionalFormatting sqref="BI69:BJ69">
    <cfRule type="expression" dxfId="365" priority="1484">
      <formula>$C$28=""</formula>
    </cfRule>
  </conditionalFormatting>
  <conditionalFormatting sqref="BI75:BJ75">
    <cfRule type="cellIs" dxfId="364" priority="1491" operator="lessThan">
      <formula>0.285</formula>
    </cfRule>
  </conditionalFormatting>
  <conditionalFormatting sqref="BI76:BJ78">
    <cfRule type="expression" dxfId="363" priority="25">
      <formula>BI76="NG"</formula>
    </cfRule>
  </conditionalFormatting>
  <conditionalFormatting sqref="BI83:BJ83">
    <cfRule type="expression" dxfId="362" priority="1483">
      <formula>$C$28=""</formula>
    </cfRule>
  </conditionalFormatting>
  <conditionalFormatting sqref="BI89:BJ89">
    <cfRule type="cellIs" dxfId="361" priority="1490" operator="lessThan">
      <formula>0.285</formula>
    </cfRule>
  </conditionalFormatting>
  <conditionalFormatting sqref="BI90:BJ92">
    <cfRule type="expression" dxfId="360" priority="18">
      <formula>BI90="NG"</formula>
    </cfRule>
  </conditionalFormatting>
  <conditionalFormatting sqref="BI97:BJ97">
    <cfRule type="expression" dxfId="359" priority="1482">
      <formula>$C$28=""</formula>
    </cfRule>
  </conditionalFormatting>
  <conditionalFormatting sqref="BI103:BJ103">
    <cfRule type="cellIs" dxfId="358" priority="1489" operator="lessThan">
      <formula>0.285</formula>
    </cfRule>
  </conditionalFormatting>
  <conditionalFormatting sqref="BI104:BJ106">
    <cfRule type="expression" dxfId="357" priority="11">
      <formula>BI104="NG"</formula>
    </cfRule>
  </conditionalFormatting>
  <conditionalFormatting sqref="BI111:BJ111">
    <cfRule type="expression" dxfId="356" priority="1481">
      <formula>$C$28=""</formula>
    </cfRule>
  </conditionalFormatting>
  <conditionalFormatting sqref="BI117:BJ117">
    <cfRule type="cellIs" dxfId="355" priority="1488" operator="lessThan">
      <formula>0.285</formula>
    </cfRule>
  </conditionalFormatting>
  <conditionalFormatting sqref="BI118:BJ120">
    <cfRule type="expression" dxfId="354" priority="4">
      <formula>BI118="NG"</formula>
    </cfRule>
  </conditionalFormatting>
  <conditionalFormatting sqref="BM13:BS22">
    <cfRule type="expression" dxfId="353" priority="677">
      <formula>WEEKDAY(BM$11)=7</formula>
    </cfRule>
    <cfRule type="expression" dxfId="352" priority="676">
      <formula>WEEKDAY(BM$11)=1</formula>
    </cfRule>
    <cfRule type="expression" dxfId="351" priority="675">
      <formula>COUNTIFS(祝日,BM$11)=1</formula>
    </cfRule>
  </conditionalFormatting>
  <conditionalFormatting sqref="BM27:BS34">
    <cfRule type="expression" dxfId="350" priority="1619">
      <formula>COUNTIFS(祝日,BM$25)=1</formula>
    </cfRule>
    <cfRule type="expression" dxfId="349" priority="1620">
      <formula>WEEKDAY(BM$25)=1</formula>
    </cfRule>
    <cfRule type="expression" dxfId="348" priority="1621">
      <formula>WEEKDAY(BM$25)=7</formula>
    </cfRule>
  </conditionalFormatting>
  <conditionalFormatting sqref="BM35:BS36">
    <cfRule type="expression" dxfId="347" priority="593">
      <formula>WEEKDAY(BM$11)=7</formula>
    </cfRule>
    <cfRule type="expression" dxfId="346" priority="591">
      <formula>COUNTIFS(祝日,BM$11)=1</formula>
    </cfRule>
    <cfRule type="expression" dxfId="345" priority="592">
      <formula>WEEKDAY(BM$11)=1</formula>
    </cfRule>
  </conditionalFormatting>
  <conditionalFormatting sqref="BM41:BS48">
    <cfRule type="expression" dxfId="344" priority="2545">
      <formula>COUNTIFS(祝日,BM$39)=1</formula>
    </cfRule>
    <cfRule type="expression" dxfId="343" priority="2546">
      <formula>WEEKDAY(BM$39)=1</formula>
    </cfRule>
    <cfRule type="expression" dxfId="342" priority="2547">
      <formula>WEEKDAY(BM$39)=7</formula>
    </cfRule>
  </conditionalFormatting>
  <conditionalFormatting sqref="BM49:BS50">
    <cfRule type="expression" dxfId="341" priority="507">
      <formula>COUNTIFS(祝日,BM$11)=1</formula>
    </cfRule>
    <cfRule type="expression" dxfId="340" priority="509">
      <formula>WEEKDAY(BM$11)=7</formula>
    </cfRule>
    <cfRule type="expression" dxfId="339" priority="508">
      <formula>WEEKDAY(BM$11)=1</formula>
    </cfRule>
  </conditionalFormatting>
  <conditionalFormatting sqref="BM55:BS62">
    <cfRule type="expression" dxfId="338" priority="882">
      <formula>WEEKDAY(BM$53)=7</formula>
    </cfRule>
    <cfRule type="expression" dxfId="337" priority="881">
      <formula>WEEKDAY(BM$53)=1</formula>
    </cfRule>
    <cfRule type="expression" dxfId="336" priority="880">
      <formula>COUNTIFS(祝日,BM$53)=1</formula>
    </cfRule>
  </conditionalFormatting>
  <conditionalFormatting sqref="BM63:BS64">
    <cfRule type="expression" dxfId="335" priority="425">
      <formula>WEEKDAY(BM$11)=7</formula>
    </cfRule>
    <cfRule type="expression" dxfId="334" priority="424">
      <formula>WEEKDAY(BM$11)=1</formula>
    </cfRule>
    <cfRule type="expression" dxfId="333" priority="423">
      <formula>COUNTIFS(祝日,BM$11)=1</formula>
    </cfRule>
  </conditionalFormatting>
  <conditionalFormatting sqref="BM69:BS76">
    <cfRule type="expression" dxfId="332" priority="840">
      <formula>WEEKDAY(BM$67)=7</formula>
    </cfRule>
    <cfRule type="expression" dxfId="331" priority="838">
      <formula>COUNTIFS(祝日,BM$67)=1</formula>
    </cfRule>
    <cfRule type="expression" dxfId="330" priority="839">
      <formula>WEEKDAY(BM$67)=1</formula>
    </cfRule>
  </conditionalFormatting>
  <conditionalFormatting sqref="BM77:BS78">
    <cfRule type="expression" dxfId="329" priority="340">
      <formula>WEEKDAY(BM$11)=1</formula>
    </cfRule>
    <cfRule type="expression" dxfId="328" priority="339">
      <formula>COUNTIFS(祝日,BM$11)=1</formula>
    </cfRule>
    <cfRule type="expression" dxfId="327" priority="341">
      <formula>WEEKDAY(BM$11)=7</formula>
    </cfRule>
  </conditionalFormatting>
  <conditionalFormatting sqref="BM83:BS90">
    <cfRule type="expression" dxfId="326" priority="2537">
      <formula>WEEKDAY(BM$81)=1</formula>
    </cfRule>
    <cfRule type="expression" dxfId="325" priority="2536">
      <formula>COUNTIFS(祝日,BM$81)=1</formula>
    </cfRule>
    <cfRule type="expression" dxfId="324" priority="2538">
      <formula>WEEKDAY(BM$81)=7</formula>
    </cfRule>
  </conditionalFormatting>
  <conditionalFormatting sqref="BM91:BS92">
    <cfRule type="expression" dxfId="323" priority="255">
      <formula>COUNTIFS(祝日,BM$11)=1</formula>
    </cfRule>
    <cfRule type="expression" dxfId="322" priority="257">
      <formula>WEEKDAY(BM$11)=7</formula>
    </cfRule>
    <cfRule type="expression" dxfId="321" priority="256">
      <formula>WEEKDAY(BM$11)=1</formula>
    </cfRule>
  </conditionalFormatting>
  <conditionalFormatting sqref="BM97:BS104">
    <cfRule type="expression" dxfId="320" priority="2534">
      <formula>WEEKDAY(BM$95)=1</formula>
    </cfRule>
    <cfRule type="expression" dxfId="319" priority="2535">
      <formula>WEEKDAY(BM$95)=7</formula>
    </cfRule>
    <cfRule type="expression" dxfId="318" priority="2533">
      <formula>COUNTIFS(祝日,BM$95)=1</formula>
    </cfRule>
  </conditionalFormatting>
  <conditionalFormatting sqref="BM105:BS106">
    <cfRule type="expression" dxfId="317" priority="172">
      <formula>WEEKDAY(BM$11)=1</formula>
    </cfRule>
    <cfRule type="expression" dxfId="316" priority="173">
      <formula>WEEKDAY(BM$11)=7</formula>
    </cfRule>
    <cfRule type="expression" dxfId="315" priority="171">
      <formula>COUNTIFS(祝日,BM$11)=1</formula>
    </cfRule>
  </conditionalFormatting>
  <conditionalFormatting sqref="BM111:BS118">
    <cfRule type="expression" dxfId="314" priority="2532">
      <formula>WEEKDAY(BM$109)=7</formula>
    </cfRule>
    <cfRule type="expression" dxfId="313" priority="2531">
      <formula>WEEKDAY(BM$109)=1</formula>
    </cfRule>
    <cfRule type="expression" dxfId="312" priority="2530">
      <formula>COUNTIFS(祝日,BM$109)=1</formula>
    </cfRule>
  </conditionalFormatting>
  <conditionalFormatting sqref="BM119:BS120">
    <cfRule type="expression" dxfId="311" priority="88">
      <formula>WEEKDAY(BM$11)=1</formula>
    </cfRule>
    <cfRule type="expression" dxfId="310" priority="87">
      <formula>COUNTIFS(祝日,BM$11)=1</formula>
    </cfRule>
    <cfRule type="expression" dxfId="309" priority="89">
      <formula>WEEKDAY(BM$11)=7</formula>
    </cfRule>
  </conditionalFormatting>
  <conditionalFormatting sqref="BU13:BV13">
    <cfRule type="expression" dxfId="308" priority="1466">
      <formula>$C$28=""</formula>
    </cfRule>
  </conditionalFormatting>
  <conditionalFormatting sqref="BU19:BV19">
    <cfRule type="cellIs" dxfId="307" priority="1467" operator="lessThan">
      <formula>0.285</formula>
    </cfRule>
  </conditionalFormatting>
  <conditionalFormatting sqref="BU20:BV22">
    <cfRule type="expression" dxfId="306" priority="52">
      <formula>BU20="NG"</formula>
    </cfRule>
  </conditionalFormatting>
  <conditionalFormatting sqref="BU27:BV27">
    <cfRule type="expression" dxfId="305" priority="1457">
      <formula>$C$28=""</formula>
    </cfRule>
  </conditionalFormatting>
  <conditionalFormatting sqref="BU33:BV33">
    <cfRule type="cellIs" dxfId="304" priority="1465" operator="lessThan">
      <formula>0.285</formula>
    </cfRule>
  </conditionalFormatting>
  <conditionalFormatting sqref="BU34:BV36">
    <cfRule type="expression" dxfId="303" priority="45">
      <formula>BU34="NG"</formula>
    </cfRule>
  </conditionalFormatting>
  <conditionalFormatting sqref="BU41:BV41">
    <cfRule type="expression" dxfId="302" priority="1456">
      <formula>$C$28=""</formula>
    </cfRule>
  </conditionalFormatting>
  <conditionalFormatting sqref="BU47:BV47">
    <cfRule type="cellIs" dxfId="301" priority="1464" operator="lessThan">
      <formula>0.285</formula>
    </cfRule>
  </conditionalFormatting>
  <conditionalFormatting sqref="BU48:BV50">
    <cfRule type="expression" dxfId="300" priority="38">
      <formula>BU48="NG"</formula>
    </cfRule>
  </conditionalFormatting>
  <conditionalFormatting sqref="BU55:BV55">
    <cfRule type="expression" dxfId="299" priority="1455">
      <formula>$C$28=""</formula>
    </cfRule>
  </conditionalFormatting>
  <conditionalFormatting sqref="BU61:BV61">
    <cfRule type="cellIs" dxfId="298" priority="1462" operator="lessThan">
      <formula>0.285</formula>
    </cfRule>
  </conditionalFormatting>
  <conditionalFormatting sqref="BU62:BV64">
    <cfRule type="expression" dxfId="297" priority="31">
      <formula>BU62="NG"</formula>
    </cfRule>
  </conditionalFormatting>
  <conditionalFormatting sqref="BU69:BV69">
    <cfRule type="expression" dxfId="296" priority="1454">
      <formula>$C$28=""</formula>
    </cfRule>
  </conditionalFormatting>
  <conditionalFormatting sqref="BU75:BV75">
    <cfRule type="cellIs" dxfId="295" priority="1461" operator="lessThan">
      <formula>0.285</formula>
    </cfRule>
  </conditionalFormatting>
  <conditionalFormatting sqref="BU76:BV78">
    <cfRule type="expression" dxfId="294" priority="24">
      <formula>BU76="NG"</formula>
    </cfRule>
  </conditionalFormatting>
  <conditionalFormatting sqref="BU83:BV83">
    <cfRule type="expression" dxfId="293" priority="1453">
      <formula>$C$28=""</formula>
    </cfRule>
  </conditionalFormatting>
  <conditionalFormatting sqref="BU89:BV89">
    <cfRule type="cellIs" dxfId="292" priority="1460" operator="lessThan">
      <formula>0.285</formula>
    </cfRule>
  </conditionalFormatting>
  <conditionalFormatting sqref="BU90:BV92">
    <cfRule type="expression" dxfId="291" priority="17">
      <formula>BU90="NG"</formula>
    </cfRule>
  </conditionalFormatting>
  <conditionalFormatting sqref="BU97:BV97">
    <cfRule type="expression" dxfId="290" priority="1452">
      <formula>$C$28=""</formula>
    </cfRule>
  </conditionalFormatting>
  <conditionalFormatting sqref="BU103:BV103">
    <cfRule type="cellIs" dxfId="289" priority="1459" operator="lessThan">
      <formula>0.285</formula>
    </cfRule>
  </conditionalFormatting>
  <conditionalFormatting sqref="BU104:BV106">
    <cfRule type="expression" dxfId="288" priority="10">
      <formula>BU104="NG"</formula>
    </cfRule>
  </conditionalFormatting>
  <conditionalFormatting sqref="BU111:BV111">
    <cfRule type="expression" dxfId="287" priority="1451">
      <formula>$C$28=""</formula>
    </cfRule>
  </conditionalFormatting>
  <conditionalFormatting sqref="BU117:BV117">
    <cfRule type="cellIs" dxfId="286" priority="1458" operator="lessThan">
      <formula>0.285</formula>
    </cfRule>
  </conditionalFormatting>
  <conditionalFormatting sqref="BU118:BV120">
    <cfRule type="expression" dxfId="285" priority="3">
      <formula>BU118="NG"</formula>
    </cfRule>
  </conditionalFormatting>
  <conditionalFormatting sqref="BZ13:CF22">
    <cfRule type="expression" dxfId="284" priority="663">
      <formula>COUNTIFS(祝日,BZ$11)=1</formula>
    </cfRule>
    <cfRule type="expression" dxfId="283" priority="664">
      <formula>WEEKDAY(BZ$11)=1</formula>
    </cfRule>
    <cfRule type="expression" dxfId="282" priority="665">
      <formula>WEEKDAY(BZ$11)=7</formula>
    </cfRule>
  </conditionalFormatting>
  <conditionalFormatting sqref="BZ27:CF34">
    <cfRule type="expression" dxfId="281" priority="1012">
      <formula>WEEKDAY(BZ$25)=7</formula>
    </cfRule>
    <cfRule type="expression" dxfId="280" priority="1010">
      <formula>COUNTIFS(祝日,BZ$25)=1</formula>
    </cfRule>
    <cfRule type="expression" dxfId="279" priority="1011">
      <formula>WEEKDAY(BZ$25)=1</formula>
    </cfRule>
  </conditionalFormatting>
  <conditionalFormatting sqref="BZ35:CF36">
    <cfRule type="expression" dxfId="278" priority="580">
      <formula>WEEKDAY(BZ$11)=1</formula>
    </cfRule>
    <cfRule type="expression" dxfId="277" priority="579">
      <formula>COUNTIFS(祝日,BZ$11)=1</formula>
    </cfRule>
    <cfRule type="expression" dxfId="276" priority="581">
      <formula>WEEKDAY(BZ$11)=7</formula>
    </cfRule>
  </conditionalFormatting>
  <conditionalFormatting sqref="BZ41:CF48">
    <cfRule type="expression" dxfId="275" priority="1255">
      <formula>WEEKDAY(BZ$39)=7</formula>
    </cfRule>
    <cfRule type="expression" dxfId="274" priority="1254">
      <formula>WEEKDAY(BZ$39)=1</formula>
    </cfRule>
    <cfRule type="expression" dxfId="273" priority="1253">
      <formula>COUNTIFS(祝日,BZ$39)=1</formula>
    </cfRule>
  </conditionalFormatting>
  <conditionalFormatting sqref="BZ49:CF50">
    <cfRule type="expression" dxfId="272" priority="495">
      <formula>COUNTIFS(祝日,BZ$11)=1</formula>
    </cfRule>
    <cfRule type="expression" dxfId="271" priority="496">
      <formula>WEEKDAY(BZ$11)=1</formula>
    </cfRule>
    <cfRule type="expression" dxfId="270" priority="497">
      <formula>WEEKDAY(BZ$11)=7</formula>
    </cfRule>
  </conditionalFormatting>
  <conditionalFormatting sqref="BZ55:CF62">
    <cfRule type="expression" dxfId="269" priority="874">
      <formula>COUNTIFS(祝日,BZ$53)=1</formula>
    </cfRule>
    <cfRule type="expression" dxfId="268" priority="875">
      <formula>WEEKDAY(BZ$53)=1</formula>
    </cfRule>
    <cfRule type="expression" dxfId="267" priority="876">
      <formula>WEEKDAY(BZ$53)=7</formula>
    </cfRule>
  </conditionalFormatting>
  <conditionalFormatting sqref="BZ63:CF64">
    <cfRule type="expression" dxfId="266" priority="413">
      <formula>WEEKDAY(BZ$11)=7</formula>
    </cfRule>
    <cfRule type="expression" dxfId="265" priority="411">
      <formula>COUNTIFS(祝日,BZ$11)=1</formula>
    </cfRule>
    <cfRule type="expression" dxfId="264" priority="412">
      <formula>WEEKDAY(BZ$11)=1</formula>
    </cfRule>
  </conditionalFormatting>
  <conditionalFormatting sqref="BZ69:CF76">
    <cfRule type="expression" dxfId="263" priority="833">
      <formula>WEEKDAY(BZ$67)=1</formula>
    </cfRule>
    <cfRule type="expression" dxfId="262" priority="832">
      <formula>COUNTIFS(祝日,BZ$67)=1</formula>
    </cfRule>
    <cfRule type="expression" dxfId="261" priority="834">
      <formula>WEEKDAY(BZ$67)=7</formula>
    </cfRule>
  </conditionalFormatting>
  <conditionalFormatting sqref="BZ77:CF78">
    <cfRule type="expression" dxfId="260" priority="329">
      <formula>WEEKDAY(BZ$11)=7</formula>
    </cfRule>
    <cfRule type="expression" dxfId="259" priority="328">
      <formula>WEEKDAY(BZ$11)=1</formula>
    </cfRule>
    <cfRule type="expression" dxfId="258" priority="327">
      <formula>COUNTIFS(祝日,BZ$11)=1</formula>
    </cfRule>
  </conditionalFormatting>
  <conditionalFormatting sqref="BZ83:CF90">
    <cfRule type="expression" dxfId="257" priority="1246">
      <formula>WEEKDAY(BZ$81)=7</formula>
    </cfRule>
    <cfRule type="expression" dxfId="256" priority="1245">
      <formula>WEEKDAY(BZ$81)=1</formula>
    </cfRule>
    <cfRule type="expression" dxfId="255" priority="1244">
      <formula>COUNTIFS(祝日,BZ$81)=1</formula>
    </cfRule>
  </conditionalFormatting>
  <conditionalFormatting sqref="BZ91:CF92">
    <cfRule type="expression" dxfId="254" priority="245">
      <formula>WEEKDAY(BZ$11)=7</formula>
    </cfRule>
    <cfRule type="expression" dxfId="253" priority="243">
      <formula>COUNTIFS(祝日,BZ$11)=1</formula>
    </cfRule>
    <cfRule type="expression" dxfId="252" priority="244">
      <formula>WEEKDAY(BZ$11)=1</formula>
    </cfRule>
  </conditionalFormatting>
  <conditionalFormatting sqref="BZ97:CF104">
    <cfRule type="expression" dxfId="251" priority="1241">
      <formula>COUNTIFS(祝日,BZ$95)=1</formula>
    </cfRule>
    <cfRule type="expression" dxfId="250" priority="1242">
      <formula>WEEKDAY(BZ$95)=1</formula>
    </cfRule>
    <cfRule type="expression" dxfId="249" priority="1243">
      <formula>WEEKDAY(BZ$95)=7</formula>
    </cfRule>
  </conditionalFormatting>
  <conditionalFormatting sqref="BZ105:CF106">
    <cfRule type="expression" dxfId="248" priority="159">
      <formula>COUNTIFS(祝日,BZ$11)=1</formula>
    </cfRule>
    <cfRule type="expression" dxfId="247" priority="160">
      <formula>WEEKDAY(BZ$11)=1</formula>
    </cfRule>
    <cfRule type="expression" dxfId="246" priority="161">
      <formula>WEEKDAY(BZ$11)=7</formula>
    </cfRule>
  </conditionalFormatting>
  <conditionalFormatting sqref="BZ111:CF118">
    <cfRule type="expression" dxfId="245" priority="1238">
      <formula>COUNTIFS(祝日,BZ$109)=1</formula>
    </cfRule>
    <cfRule type="expression" dxfId="244" priority="1239">
      <formula>WEEKDAY(BZ$109)=1</formula>
    </cfRule>
    <cfRule type="expression" dxfId="243" priority="1240">
      <formula>WEEKDAY(BZ$109)=7</formula>
    </cfRule>
  </conditionalFormatting>
  <conditionalFormatting sqref="BZ119:CF120">
    <cfRule type="expression" dxfId="242" priority="77">
      <formula>WEEKDAY(BZ$11)=7</formula>
    </cfRule>
    <cfRule type="expression" dxfId="241" priority="75">
      <formula>COUNTIFS(祝日,BZ$11)=1</formula>
    </cfRule>
    <cfRule type="expression" dxfId="240" priority="76">
      <formula>WEEKDAY(BZ$11)=1</formula>
    </cfRule>
  </conditionalFormatting>
  <conditionalFormatting sqref="CH13:CI13">
    <cfRule type="expression" dxfId="239" priority="996">
      <formula>$C$28=""</formula>
    </cfRule>
  </conditionalFormatting>
  <conditionalFormatting sqref="CH19:CI19">
    <cfRule type="cellIs" dxfId="238" priority="997" operator="lessThan">
      <formula>0.285</formula>
    </cfRule>
  </conditionalFormatting>
  <conditionalFormatting sqref="CH20:CI22">
    <cfRule type="expression" dxfId="237" priority="51">
      <formula>CH20="NG"</formula>
    </cfRule>
  </conditionalFormatting>
  <conditionalFormatting sqref="CH27:CI27">
    <cfRule type="expression" dxfId="236" priority="987">
      <formula>$C$28=""</formula>
    </cfRule>
  </conditionalFormatting>
  <conditionalFormatting sqref="CH33:CI33">
    <cfRule type="cellIs" dxfId="235" priority="995" operator="lessThan">
      <formula>0.285</formula>
    </cfRule>
  </conditionalFormatting>
  <conditionalFormatting sqref="CH34:CI36">
    <cfRule type="expression" dxfId="234" priority="44">
      <formula>CH34="NG"</formula>
    </cfRule>
  </conditionalFormatting>
  <conditionalFormatting sqref="CH41:CI41">
    <cfRule type="expression" dxfId="233" priority="986">
      <formula>$C$28=""</formula>
    </cfRule>
  </conditionalFormatting>
  <conditionalFormatting sqref="CH47:CI47">
    <cfRule type="cellIs" dxfId="232" priority="994" operator="lessThan">
      <formula>0.285</formula>
    </cfRule>
  </conditionalFormatting>
  <conditionalFormatting sqref="CH48:CI50">
    <cfRule type="expression" dxfId="231" priority="37">
      <formula>CH48="NG"</formula>
    </cfRule>
  </conditionalFormatting>
  <conditionalFormatting sqref="CH55:CI55">
    <cfRule type="expression" dxfId="230" priority="985">
      <formula>$C$28=""</formula>
    </cfRule>
  </conditionalFormatting>
  <conditionalFormatting sqref="CH61:CI61">
    <cfRule type="cellIs" dxfId="229" priority="992" operator="lessThan">
      <formula>0.285</formula>
    </cfRule>
  </conditionalFormatting>
  <conditionalFormatting sqref="CH62:CI64">
    <cfRule type="expression" dxfId="228" priority="30">
      <formula>CH62="NG"</formula>
    </cfRule>
  </conditionalFormatting>
  <conditionalFormatting sqref="CH69:CI69">
    <cfRule type="expression" dxfId="227" priority="984">
      <formula>$C$28=""</formula>
    </cfRule>
  </conditionalFormatting>
  <conditionalFormatting sqref="CH75:CI75">
    <cfRule type="cellIs" dxfId="226" priority="991" operator="lessThan">
      <formula>0.285</formula>
    </cfRule>
  </conditionalFormatting>
  <conditionalFormatting sqref="CH76:CI78">
    <cfRule type="expression" dxfId="225" priority="23">
      <formula>CH76="NG"</formula>
    </cfRule>
  </conditionalFormatting>
  <conditionalFormatting sqref="CH83:CI83">
    <cfRule type="expression" dxfId="224" priority="983">
      <formula>$C$28=""</formula>
    </cfRule>
  </conditionalFormatting>
  <conditionalFormatting sqref="CH89:CI89">
    <cfRule type="cellIs" dxfId="223" priority="990" operator="lessThan">
      <formula>0.285</formula>
    </cfRule>
  </conditionalFormatting>
  <conditionalFormatting sqref="CH90:CI92">
    <cfRule type="expression" dxfId="222" priority="16">
      <formula>CH90="NG"</formula>
    </cfRule>
  </conditionalFormatting>
  <conditionalFormatting sqref="CH97:CI97">
    <cfRule type="expression" dxfId="221" priority="982">
      <formula>$C$28=""</formula>
    </cfRule>
  </conditionalFormatting>
  <conditionalFormatting sqref="CH103:CI103">
    <cfRule type="cellIs" dxfId="220" priority="989" operator="lessThan">
      <formula>0.285</formula>
    </cfRule>
  </conditionalFormatting>
  <conditionalFormatting sqref="CH104:CI106">
    <cfRule type="expression" dxfId="219" priority="9">
      <formula>CH104="NG"</formula>
    </cfRule>
  </conditionalFormatting>
  <conditionalFormatting sqref="CH111:CI111">
    <cfRule type="expression" dxfId="218" priority="981">
      <formula>$C$28=""</formula>
    </cfRule>
  </conditionalFormatting>
  <conditionalFormatting sqref="CH117:CI117">
    <cfRule type="cellIs" dxfId="217" priority="988" operator="lessThan">
      <formula>0.285</formula>
    </cfRule>
  </conditionalFormatting>
  <conditionalFormatting sqref="CH118:CI120">
    <cfRule type="expression" dxfId="216" priority="2">
      <formula>CH118="NG"</formula>
    </cfRule>
  </conditionalFormatting>
  <conditionalFormatting sqref="CL13:CR22">
    <cfRule type="expression" dxfId="215" priority="652">
      <formula>WEEKDAY(CL$11)=1</formula>
    </cfRule>
    <cfRule type="expression" dxfId="214" priority="653">
      <formula>WEEKDAY(CL$11)=7</formula>
    </cfRule>
    <cfRule type="expression" dxfId="213" priority="651">
      <formula>COUNTIFS(祝日,CL$11)=1</formula>
    </cfRule>
  </conditionalFormatting>
  <conditionalFormatting sqref="CL27:CR34">
    <cfRule type="expression" dxfId="212" priority="999">
      <formula>WEEKDAY(CL$25)=1</formula>
    </cfRule>
    <cfRule type="expression" dxfId="211" priority="1000">
      <formula>WEEKDAY(CL$25)=7</formula>
    </cfRule>
    <cfRule type="expression" dxfId="210" priority="998">
      <formula>COUNTIFS(祝日,CL$25)=1</formula>
    </cfRule>
  </conditionalFormatting>
  <conditionalFormatting sqref="CL35:CR36">
    <cfRule type="expression" dxfId="209" priority="567">
      <formula>COUNTIFS(祝日,CL$11)=1</formula>
    </cfRule>
    <cfRule type="expression" dxfId="208" priority="568">
      <formula>WEEKDAY(CL$11)=1</formula>
    </cfRule>
    <cfRule type="expression" dxfId="207" priority="569">
      <formula>WEEKDAY(CL$11)=7</formula>
    </cfRule>
  </conditionalFormatting>
  <conditionalFormatting sqref="CL41:CR48">
    <cfRule type="expression" dxfId="206" priority="1235">
      <formula>COUNTIFS(祝日,CL$39)=1</formula>
    </cfRule>
    <cfRule type="expression" dxfId="205" priority="1236">
      <formula>WEEKDAY(CL$39)=1</formula>
    </cfRule>
    <cfRule type="expression" dxfId="204" priority="1237">
      <formula>WEEKDAY(CL$39)=7</formula>
    </cfRule>
  </conditionalFormatting>
  <conditionalFormatting sqref="CL49:CR50">
    <cfRule type="expression" dxfId="203" priority="483">
      <formula>COUNTIFS(祝日,CL$11)=1</formula>
    </cfRule>
    <cfRule type="expression" dxfId="202" priority="484">
      <formula>WEEKDAY(CL$11)=1</formula>
    </cfRule>
    <cfRule type="expression" dxfId="201" priority="485">
      <formula>WEEKDAY(CL$11)=7</formula>
    </cfRule>
  </conditionalFormatting>
  <conditionalFormatting sqref="CL55:CR62">
    <cfRule type="expression" dxfId="200" priority="870">
      <formula>WEEKDAY(CL$53)=7</formula>
    </cfRule>
    <cfRule type="expression" dxfId="199" priority="868">
      <formula>COUNTIFS(祝日,CL$53)=1</formula>
    </cfRule>
    <cfRule type="expression" dxfId="198" priority="869">
      <formula>WEEKDAY(CL$53)=1</formula>
    </cfRule>
  </conditionalFormatting>
  <conditionalFormatting sqref="CL63:CR64">
    <cfRule type="expression" dxfId="197" priority="401">
      <formula>WEEKDAY(CL$11)=7</formula>
    </cfRule>
    <cfRule type="expression" dxfId="196" priority="400">
      <formula>WEEKDAY(CL$11)=1</formula>
    </cfRule>
    <cfRule type="expression" dxfId="195" priority="399">
      <formula>COUNTIFS(祝日,CL$11)=1</formula>
    </cfRule>
  </conditionalFormatting>
  <conditionalFormatting sqref="CL69:CR76">
    <cfRule type="expression" dxfId="194" priority="826">
      <formula>COUNTIFS(祝日,CL$67)=1</formula>
    </cfRule>
    <cfRule type="expression" dxfId="193" priority="828">
      <formula>WEEKDAY(CL$67)=7</formula>
    </cfRule>
    <cfRule type="expression" dxfId="192" priority="827">
      <formula>WEEKDAY(CL$67)=1</formula>
    </cfRule>
  </conditionalFormatting>
  <conditionalFormatting sqref="CL77:CR78">
    <cfRule type="expression" dxfId="191" priority="315">
      <formula>COUNTIFS(祝日,CL$11)=1</formula>
    </cfRule>
    <cfRule type="expression" dxfId="190" priority="317">
      <formula>WEEKDAY(CL$11)=7</formula>
    </cfRule>
    <cfRule type="expression" dxfId="189" priority="316">
      <formula>WEEKDAY(CL$11)=1</formula>
    </cfRule>
  </conditionalFormatting>
  <conditionalFormatting sqref="CL83:CR90">
    <cfRule type="expression" dxfId="188" priority="1228">
      <formula>WEEKDAY(CL$81)=7</formula>
    </cfRule>
    <cfRule type="expression" dxfId="187" priority="1227">
      <formula>WEEKDAY(CL$81)=1</formula>
    </cfRule>
    <cfRule type="expression" dxfId="186" priority="1226">
      <formula>COUNTIFS(祝日,CL$81)=1</formula>
    </cfRule>
  </conditionalFormatting>
  <conditionalFormatting sqref="CL91:CR92">
    <cfRule type="expression" dxfId="185" priority="232">
      <formula>WEEKDAY(CL$11)=1</formula>
    </cfRule>
    <cfRule type="expression" dxfId="184" priority="231">
      <formula>COUNTIFS(祝日,CL$11)=1</formula>
    </cfRule>
    <cfRule type="expression" dxfId="183" priority="233">
      <formula>WEEKDAY(CL$11)=7</formula>
    </cfRule>
  </conditionalFormatting>
  <conditionalFormatting sqref="CL97:CR104">
    <cfRule type="expression" dxfId="182" priority="1223">
      <formula>COUNTIFS(祝日,CL$95)=1</formula>
    </cfRule>
    <cfRule type="expression" dxfId="181" priority="1224">
      <formula>WEEKDAY(CL$95)=1</formula>
    </cfRule>
    <cfRule type="expression" dxfId="180" priority="1225">
      <formula>WEEKDAY(CL$95)=7</formula>
    </cfRule>
  </conditionalFormatting>
  <conditionalFormatting sqref="CL105:CR106">
    <cfRule type="expression" dxfId="179" priority="149">
      <formula>WEEKDAY(CL$11)=7</formula>
    </cfRule>
    <cfRule type="expression" dxfId="178" priority="148">
      <formula>WEEKDAY(CL$11)=1</formula>
    </cfRule>
    <cfRule type="expression" dxfId="177" priority="147">
      <formula>COUNTIFS(祝日,CL$11)=1</formula>
    </cfRule>
  </conditionalFormatting>
  <conditionalFormatting sqref="CL111:CR118">
    <cfRule type="expression" dxfId="176" priority="1222">
      <formula>WEEKDAY(CL$109)=7</formula>
    </cfRule>
    <cfRule type="expression" dxfId="175" priority="1221">
      <formula>WEEKDAY(CL$109)=1</formula>
    </cfRule>
    <cfRule type="expression" dxfId="174" priority="1220">
      <formula>COUNTIFS(祝日,CL$109)=1</formula>
    </cfRule>
  </conditionalFormatting>
  <conditionalFormatting sqref="CL119:CR120">
    <cfRule type="expression" dxfId="173" priority="65">
      <formula>WEEKDAY(CL$11)=7</formula>
    </cfRule>
    <cfRule type="expression" dxfId="172" priority="64">
      <formula>WEEKDAY(CL$11)=1</formula>
    </cfRule>
    <cfRule type="expression" dxfId="171" priority="63">
      <formula>COUNTIFS(祝日,CL$11)=1</formula>
    </cfRule>
  </conditionalFormatting>
  <conditionalFormatting sqref="CT13:CU13">
    <cfRule type="expression" dxfId="170" priority="966">
      <formula>$C$28=""</formula>
    </cfRule>
  </conditionalFormatting>
  <conditionalFormatting sqref="CT19:CU19">
    <cfRule type="cellIs" dxfId="169" priority="967" operator="lessThan">
      <formula>0.285</formula>
    </cfRule>
  </conditionalFormatting>
  <conditionalFormatting sqref="CT20:CU22">
    <cfRule type="expression" dxfId="168" priority="50">
      <formula>CT20="NG"</formula>
    </cfRule>
  </conditionalFormatting>
  <conditionalFormatting sqref="CT27:CU27">
    <cfRule type="expression" dxfId="167" priority="957">
      <formula>$C$28=""</formula>
    </cfRule>
  </conditionalFormatting>
  <conditionalFormatting sqref="CT33:CU33">
    <cfRule type="cellIs" dxfId="166" priority="965" operator="lessThan">
      <formula>0.285</formula>
    </cfRule>
  </conditionalFormatting>
  <conditionalFormatting sqref="CT34:CU36">
    <cfRule type="expression" dxfId="165" priority="43">
      <formula>CT34="NG"</formula>
    </cfRule>
  </conditionalFormatting>
  <conditionalFormatting sqref="CT41:CU41">
    <cfRule type="expression" dxfId="164" priority="956">
      <formula>$C$28=""</formula>
    </cfRule>
  </conditionalFormatting>
  <conditionalFormatting sqref="CT47:CU47">
    <cfRule type="cellIs" dxfId="163" priority="964" operator="lessThan">
      <formula>0.285</formula>
    </cfRule>
  </conditionalFormatting>
  <conditionalFormatting sqref="CT48:CU50">
    <cfRule type="expression" dxfId="162" priority="36">
      <formula>CT48="NG"</formula>
    </cfRule>
  </conditionalFormatting>
  <conditionalFormatting sqref="CT55:CU55">
    <cfRule type="expression" dxfId="161" priority="955">
      <formula>$C$28=""</formula>
    </cfRule>
  </conditionalFormatting>
  <conditionalFormatting sqref="CT61:CU61">
    <cfRule type="cellIs" dxfId="160" priority="962" operator="lessThan">
      <formula>0.285</formula>
    </cfRule>
  </conditionalFormatting>
  <conditionalFormatting sqref="CT62:CU64">
    <cfRule type="expression" dxfId="159" priority="29">
      <formula>CT62="NG"</formula>
    </cfRule>
  </conditionalFormatting>
  <conditionalFormatting sqref="CT69:CU69">
    <cfRule type="expression" dxfId="158" priority="954">
      <formula>$C$28=""</formula>
    </cfRule>
  </conditionalFormatting>
  <conditionalFormatting sqref="CT75:CU75">
    <cfRule type="cellIs" dxfId="157" priority="961" operator="lessThan">
      <formula>0.285</formula>
    </cfRule>
  </conditionalFormatting>
  <conditionalFormatting sqref="CT76:CU78">
    <cfRule type="expression" dxfId="156" priority="22">
      <formula>CT76="NG"</formula>
    </cfRule>
  </conditionalFormatting>
  <conditionalFormatting sqref="CT83:CU83">
    <cfRule type="expression" dxfId="155" priority="953">
      <formula>$C$28=""</formula>
    </cfRule>
  </conditionalFormatting>
  <conditionalFormatting sqref="CT89:CU89">
    <cfRule type="cellIs" dxfId="154" priority="960" operator="lessThan">
      <formula>0.285</formula>
    </cfRule>
  </conditionalFormatting>
  <conditionalFormatting sqref="CT90:CU92">
    <cfRule type="expression" dxfId="153" priority="15">
      <formula>CT90="NG"</formula>
    </cfRule>
  </conditionalFormatting>
  <conditionalFormatting sqref="CT97:CU97">
    <cfRule type="expression" dxfId="152" priority="952">
      <formula>$C$28=""</formula>
    </cfRule>
  </conditionalFormatting>
  <conditionalFormatting sqref="CT103:CU103">
    <cfRule type="cellIs" dxfId="151" priority="959" operator="lessThan">
      <formula>0.285</formula>
    </cfRule>
  </conditionalFormatting>
  <conditionalFormatting sqref="CT104:CU106">
    <cfRule type="expression" dxfId="150" priority="8">
      <formula>CT104="NG"</formula>
    </cfRule>
  </conditionalFormatting>
  <conditionalFormatting sqref="CT111:CU111">
    <cfRule type="expression" dxfId="149" priority="951">
      <formula>$C$28=""</formula>
    </cfRule>
  </conditionalFormatting>
  <conditionalFormatting sqref="CT117:CU117">
    <cfRule type="cellIs" dxfId="148" priority="958" operator="lessThan">
      <formula>0.285</formula>
    </cfRule>
  </conditionalFormatting>
  <conditionalFormatting sqref="CT118:CU120">
    <cfRule type="expression" dxfId="147" priority="1">
      <formula>CT118="NG"</formula>
    </cfRule>
  </conditionalFormatting>
  <dataValidations count="7">
    <dataValidation type="list" allowBlank="1" showDropDown="0" showInputMessage="1" showErrorMessage="1" sqref="AS90:AT90">
      <formula1>INDIRECT(#REF!)</formula1>
    </dataValidation>
    <dataValidation type="list" allowBlank="1" showDropDown="0" showInputMessage="1" showErrorMessage="1" sqref="BM47:BS47 I19 AH19 CF19 BZ89:CF89 O47:U47 D19:G19 CL103:CR103 BM89:BS89 BZ47:CF47 BM103:BS103 O89:U89 BM117:BS117 O103:U103 BN19:BQ19 O117:U117 P19:S19 AC19:AF19 AT19 U19 AB47:AH47 AN47:AT47 CA19:CD19 BZ117:CF117 CR19 CM19:CP19 AB89:AH89 AN89:AT89 AB103:AH103 AN103:AT103 AB117:AH117 AN117:AT117 AO19:AR19 BS19 BA47:BG47 BZ103:CF103 CL117:CR117 BA89:BG89 BA103:BG103 BA117:BG117 BB19:BE19 BG19 CL47:CR47 CL89:CR89">
      <formula1>"　,－,休"</formula1>
    </dataValidation>
    <dataValidation type="list" allowBlank="1" showDropDown="0" showInputMessage="1" showErrorMessage="1" sqref="D20:G20 I20 BB20:BE20 AH20 O48:U48 AB48:AH48 CL48:CR48 CL104:CR104 BZ118:CF118 BZ104:CF104 O90:U90 AB90:AH90 O104:U104 AB104:AH104 O118:U118 AB118:AH118 BN20:BQ20 P20:S20 U20 BS20 AN48:AT48 BA48:BG48 CL90:CR90 CR20 BZ90:CF90 BZ48:CF48 AN90:AR90 BA90:BG90 AN104:AT104 BA104:BG104 AN118:AT118 BA118:BG118 AC20:AF20 BG20 BM48:BS48 CL118:CR118 CF20 BM90:BS90 BM104:BS104 BM118:BS118 AO20:AR20 AT20 CA20:CD20 CM20:CP20">
      <formula1>"　,－,休,雨休"</formula1>
    </dataValidation>
    <dataValidation type="list" allowBlank="1" showDropDown="0" showInputMessage="1" showErrorMessage="1" sqref="BM18 C18 C32:I32 C46:I46 C60:I60 C74:I74 C88:I88 C102:I102 C116:I116 E18:H18 P46:U46 BA74:BG74 CL60:CR60 P88:U88 P102:U102 P116:U116 AD18:AG18 AB32:AH32 AO46:AT46 AB60:AH60 AB74:AH74 AO88:AT88 AO102:AT102 AO116:AT116 Q18:T18 O32:U32 AC46:AH46 O60:U60 O74:U74 AC88:AH88 AC102:AH102 AC116:AH116 BC18:BF18 BA32:BG32 BN46:BS46 BZ18 BA60:BG60 BN88:BS88 BN102:BS102 BN116:BS116 AP18:AS18 AN32:AT32 BB46:BG46 AN60:AT60 AN74:AT74 BB88:BG88 BB102:BG102 BB116:BG116 BO18:BR18 BM32:BS32 O18 AB18 AN18 BA18 CL18 CB18:CE18 BZ32:CF32 CM46:CR46 BZ60:CF60 BZ74:CF74 CM88:CR88 CM102:CR102 CM116:CR116 CA46:CF46 BM60:BS60 BM74:BS74 CA88:CF88 CA102:CF102 CA116:CF116 CN18:CQ18 CL32:CR32 CL74:CR74">
      <formula1>"　,夏休,冬休,中止"</formula1>
    </dataValidation>
    <dataValidation type="list" allowBlank="1" showDropDown="0" showInputMessage="1" showErrorMessage="1" sqref="AB102 AB116 BA88 AB88 BM46 BZ116 CL102 BZ46 BM88 BA46 O46 BZ88 CL88 O88 O102 O116 BM102 BA102 AN46 BZ102 CL46 AN88 AN102 AN116 BM116 BA116 AB46 CL116">
      <formula1>"　,夏休,冬休,中止,"</formula1>
    </dataValidation>
    <dataValidation type="list" allowBlank="1" showDropDown="0" showInputMessage="1" showErrorMessage="1" sqref="H19:H20 C117:I118 C19:C20 C33:I34 C47:I48 C61:I62 C75:I76 C89:I90 C103:I104 T19:T20 O19:O20 AG19:AG20 AB19:AB20 AS19:AS20 AN19:AN20 BF19:BF20 BA19:BA20 BR19:BR20 BM19:BM20 AB33:AH34 AN33:AT34 BA33:BG34 BM33:BS34 O33:U34 CE19:CE20 BZ19:BZ20 CQ19:CQ20 CL19:CL20 BZ33:CF34 CL33:CR34 O61:U62 AB61:AH62 AN61:AT62 BA61:BG62 BM61:BS62 BZ61:CF62 CL61:CR62 O75:U76 AB75:AH76 AN75:AT76 BA75:BG76 BM75:BS76 BZ75:CF76 CL75:CR76">
      <formula1>INDIRECT(C21)</formula1>
    </dataValidation>
    <dataValidation type="list" allowBlank="1" showDropDown="0" showInputMessage="1" showErrorMessage="1" sqref="I18 D18 U18 P18 AH18 AC18 AT18 AO18 BG18 BB18 BS18 BN18 CF18 CA18 CR18 CM18">
      <formula1>",夏休,冬休,中止"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fitToWidth="1" fitToHeight="1" orientation="portrait" usePrinterDefaults="1" r:id="rId1"/>
  <headerFooter>
    <oddHeader>&amp;R&amp;"ＤＦ特太ゴシック体,標準"（別紙１）</oddHeader>
  </headerFooter>
  <colBreaks count="3" manualBreakCount="3">
    <brk id="25" max="1048575" man="1"/>
    <brk id="50" max="1048575" man="1"/>
    <brk id="7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4:AK302"/>
  <sheetViews>
    <sheetView view="pageBreakPreview" zoomScale="80" zoomScaleSheetLayoutView="80" workbookViewId="0">
      <selection activeCell="AK7" sqref="AK7"/>
    </sheetView>
  </sheetViews>
  <sheetFormatPr defaultColWidth="9" defaultRowHeight="13.5"/>
  <cols>
    <col min="1" max="1" width="3.625" style="1" customWidth="1"/>
    <col min="2" max="2" width="7.125" style="2" bestFit="1" customWidth="1"/>
    <col min="3" max="33" width="3.875" style="2" customWidth="1"/>
    <col min="34" max="34" width="11.125" style="1" customWidth="1"/>
    <col min="35" max="35" width="6.5" style="2" bestFit="1" customWidth="1"/>
    <col min="36" max="16384" width="9" style="1"/>
  </cols>
  <sheetData>
    <row r="4" spans="2:37" ht="18.75">
      <c r="B4" s="5" t="s">
        <v>60</v>
      </c>
      <c r="M4" s="67"/>
      <c r="AI4" s="129"/>
    </row>
    <row r="5" spans="2:37" ht="13.5" customHeight="1">
      <c r="Q5" s="1"/>
      <c r="S5" s="82"/>
      <c r="T5" s="92"/>
      <c r="U5" s="94" t="s">
        <v>4</v>
      </c>
      <c r="V5" s="97"/>
      <c r="W5" s="94" t="s">
        <v>18</v>
      </c>
      <c r="X5" s="97"/>
      <c r="Y5" s="102" t="s">
        <v>2</v>
      </c>
      <c r="Z5" s="105"/>
      <c r="AB5" s="109" t="s">
        <v>56</v>
      </c>
      <c r="AC5" s="112"/>
      <c r="AD5" s="112"/>
      <c r="AE5" s="112"/>
      <c r="AF5" s="112"/>
      <c r="AG5" s="112" t="str">
        <f>_xlfn.IFS(AG7="達成","達成",Y7&gt;=0.285,"達成",Y7&lt;0.285,"未達成")</f>
        <v>未達成</v>
      </c>
      <c r="AH5" s="124"/>
      <c r="AI5" s="1"/>
    </row>
    <row r="6" spans="2:37" ht="13.5" customHeight="1">
      <c r="B6" s="6" t="s">
        <v>5</v>
      </c>
      <c r="C6" s="6"/>
      <c r="D6" s="6"/>
      <c r="E6" s="6"/>
      <c r="F6" s="2" t="s">
        <v>21</v>
      </c>
      <c r="G6" s="39" t="s">
        <v>55</v>
      </c>
      <c r="H6" s="39"/>
      <c r="I6" s="39"/>
      <c r="J6" s="39"/>
      <c r="K6" s="39"/>
      <c r="L6" s="39"/>
      <c r="M6" s="39"/>
      <c r="N6" s="39"/>
      <c r="O6" s="39"/>
      <c r="P6" s="39"/>
      <c r="R6" s="1"/>
      <c r="S6" s="90" t="s">
        <v>0</v>
      </c>
      <c r="T6" s="19"/>
      <c r="U6" s="95">
        <f>+AI15+AI29+AI43+AI57+AI71+AI85+AI99+AI113+AI127+AI141+AI155+AI169+AI183+AI197+AI211</f>
        <v>243</v>
      </c>
      <c r="V6" s="98"/>
      <c r="W6" s="100">
        <f>+AI16+AI30+AI44+AI58+AI72+AI86+AI100+AI114+AI128+AI142+AI156+AI170+AI184+AI198+AI212</f>
        <v>0</v>
      </c>
      <c r="X6" s="19"/>
      <c r="Y6" s="103">
        <f>ROUNDDOWN(W6/U6,3)</f>
        <v>0</v>
      </c>
      <c r="Z6" s="106"/>
      <c r="AB6" s="110"/>
      <c r="AC6" s="113"/>
      <c r="AD6" s="113"/>
      <c r="AE6" s="113"/>
      <c r="AF6" s="113"/>
      <c r="AG6" s="113"/>
      <c r="AH6" s="125"/>
      <c r="AI6" s="1"/>
      <c r="AJ6" s="134"/>
    </row>
    <row r="7" spans="2:37" ht="13.5" customHeight="1">
      <c r="B7" s="6" t="s">
        <v>19</v>
      </c>
      <c r="C7" s="6"/>
      <c r="D7" s="6"/>
      <c r="E7" s="6"/>
      <c r="F7" s="2" t="s">
        <v>21</v>
      </c>
      <c r="G7" s="40">
        <v>46235</v>
      </c>
      <c r="H7" s="43"/>
      <c r="I7" s="43"/>
      <c r="J7" s="47"/>
      <c r="R7" s="1"/>
      <c r="S7" s="91" t="s">
        <v>13</v>
      </c>
      <c r="T7" s="93"/>
      <c r="U7" s="96">
        <f>+U6</f>
        <v>243</v>
      </c>
      <c r="V7" s="99"/>
      <c r="W7" s="101">
        <f>+AI18+AI32+AI46+AI60+AI74+AI88+AI102+AI116+AI130+AI144+AI158+AI172+AI186+AI200+AI214</f>
        <v>0</v>
      </c>
      <c r="X7" s="93"/>
      <c r="Y7" s="104">
        <f>ROUNDDOWN(W7/U7,3)</f>
        <v>0</v>
      </c>
      <c r="Z7" s="107"/>
      <c r="AB7" s="109" t="s">
        <v>6</v>
      </c>
      <c r="AC7" s="112"/>
      <c r="AD7" s="112"/>
      <c r="AE7" s="112"/>
      <c r="AF7" s="112"/>
      <c r="AG7" s="112" t="str">
        <f>IF(COUNTIF(AI13:AI302,"NG")&gt;=1,"未達成","達成")</f>
        <v>未達成</v>
      </c>
      <c r="AH7" s="124"/>
      <c r="AI7" s="130"/>
      <c r="AK7" s="134"/>
    </row>
    <row r="8" spans="2:37" ht="13.5" customHeight="1">
      <c r="B8" s="7" t="s">
        <v>8</v>
      </c>
      <c r="C8" s="7"/>
      <c r="D8" s="7"/>
      <c r="E8" s="7"/>
      <c r="F8" s="2" t="s">
        <v>21</v>
      </c>
      <c r="G8" s="41">
        <v>46477</v>
      </c>
      <c r="H8" s="41"/>
      <c r="I8" s="41"/>
      <c r="J8" s="41"/>
      <c r="L8" s="65" t="s">
        <v>3</v>
      </c>
      <c r="M8" s="65"/>
      <c r="N8" s="65"/>
      <c r="O8" s="2" t="s">
        <v>21</v>
      </c>
      <c r="P8" s="6">
        <f>+G8-G7+1</f>
        <v>243</v>
      </c>
      <c r="Q8" s="70"/>
      <c r="R8" s="70"/>
      <c r="AA8" s="108"/>
      <c r="AB8" s="110"/>
      <c r="AC8" s="113"/>
      <c r="AD8" s="113"/>
      <c r="AE8" s="113"/>
      <c r="AF8" s="113"/>
      <c r="AG8" s="113"/>
      <c r="AH8" s="125"/>
      <c r="AI8" s="130"/>
      <c r="AK8" s="134"/>
    </row>
    <row r="9" spans="2:37" ht="18" customHeight="1">
      <c r="B9" s="7"/>
      <c r="C9" s="7"/>
      <c r="D9" s="7"/>
      <c r="E9" s="7"/>
      <c r="G9" s="42"/>
      <c r="H9" s="42"/>
      <c r="I9" s="42"/>
      <c r="J9" s="42"/>
      <c r="K9" s="54"/>
      <c r="L9" s="65"/>
      <c r="M9" s="65"/>
      <c r="N9" s="65"/>
      <c r="P9" s="70"/>
      <c r="Q9" s="70"/>
      <c r="R9" s="70"/>
      <c r="AA9" s="108"/>
      <c r="AB9" s="111"/>
      <c r="AC9" s="111"/>
      <c r="AD9" s="111"/>
      <c r="AE9" s="111"/>
      <c r="AF9" s="111"/>
      <c r="AG9" s="111"/>
      <c r="AH9" s="111"/>
      <c r="AI9" s="130"/>
      <c r="AK9" s="134"/>
    </row>
    <row r="10" spans="2:37" ht="13.5" hidden="1" customHeight="1">
      <c r="C10" s="1">
        <f>YEAR(G7)</f>
        <v>2026</v>
      </c>
      <c r="D10" s="1">
        <f>MONTH(G7)</f>
        <v>8</v>
      </c>
      <c r="E10" s="1"/>
      <c r="F10" s="89">
        <f>DATE(C10,D10,1)</f>
        <v>46235</v>
      </c>
    </row>
    <row r="11" spans="2:37" ht="13.5" customHeight="1">
      <c r="B11" s="10" t="s">
        <v>28</v>
      </c>
      <c r="C11" s="31">
        <f>C12</f>
        <v>46235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55"/>
    </row>
    <row r="12" spans="2:37" hidden="1">
      <c r="B12" s="11"/>
      <c r="C12" s="85">
        <f>DATE($C10,$D10,1)</f>
        <v>46235</v>
      </c>
      <c r="D12" s="88">
        <f t="shared" ref="D12:AG12" si="0">C12+1</f>
        <v>46236</v>
      </c>
      <c r="E12" s="88">
        <f t="shared" si="0"/>
        <v>46237</v>
      </c>
      <c r="F12" s="88">
        <f t="shared" si="0"/>
        <v>46238</v>
      </c>
      <c r="G12" s="88">
        <f t="shared" si="0"/>
        <v>46239</v>
      </c>
      <c r="H12" s="88">
        <f t="shared" si="0"/>
        <v>46240</v>
      </c>
      <c r="I12" s="88">
        <f t="shared" si="0"/>
        <v>46241</v>
      </c>
      <c r="J12" s="88">
        <f t="shared" si="0"/>
        <v>46242</v>
      </c>
      <c r="K12" s="88">
        <f t="shared" si="0"/>
        <v>46243</v>
      </c>
      <c r="L12" s="88">
        <f t="shared" si="0"/>
        <v>46244</v>
      </c>
      <c r="M12" s="88">
        <f t="shared" si="0"/>
        <v>46245</v>
      </c>
      <c r="N12" s="88">
        <f t="shared" si="0"/>
        <v>46246</v>
      </c>
      <c r="O12" s="88">
        <f t="shared" si="0"/>
        <v>46247</v>
      </c>
      <c r="P12" s="88">
        <f t="shared" si="0"/>
        <v>46248</v>
      </c>
      <c r="Q12" s="88">
        <f t="shared" si="0"/>
        <v>46249</v>
      </c>
      <c r="R12" s="88">
        <f t="shared" si="0"/>
        <v>46250</v>
      </c>
      <c r="S12" s="88">
        <f t="shared" si="0"/>
        <v>46251</v>
      </c>
      <c r="T12" s="88">
        <f t="shared" si="0"/>
        <v>46252</v>
      </c>
      <c r="U12" s="88">
        <f t="shared" si="0"/>
        <v>46253</v>
      </c>
      <c r="V12" s="88">
        <f t="shared" si="0"/>
        <v>46254</v>
      </c>
      <c r="W12" s="88">
        <f t="shared" si="0"/>
        <v>46255</v>
      </c>
      <c r="X12" s="88">
        <f t="shared" si="0"/>
        <v>46256</v>
      </c>
      <c r="Y12" s="88">
        <f t="shared" si="0"/>
        <v>46257</v>
      </c>
      <c r="Z12" s="88">
        <f t="shared" si="0"/>
        <v>46258</v>
      </c>
      <c r="AA12" s="88">
        <f t="shared" si="0"/>
        <v>46259</v>
      </c>
      <c r="AB12" s="88">
        <f t="shared" si="0"/>
        <v>46260</v>
      </c>
      <c r="AC12" s="88">
        <f t="shared" si="0"/>
        <v>46261</v>
      </c>
      <c r="AD12" s="88">
        <f t="shared" si="0"/>
        <v>46262</v>
      </c>
      <c r="AE12" s="88">
        <f t="shared" si="0"/>
        <v>46263</v>
      </c>
      <c r="AF12" s="88">
        <f t="shared" si="0"/>
        <v>46264</v>
      </c>
      <c r="AG12" s="88">
        <f t="shared" si="0"/>
        <v>46265</v>
      </c>
      <c r="AH12" s="126"/>
      <c r="AI12" s="131"/>
    </row>
    <row r="13" spans="2:37">
      <c r="B13" s="11" t="s">
        <v>30</v>
      </c>
      <c r="C13" s="27">
        <f>IF(C12&gt;=G7,C12,"")</f>
        <v>46235</v>
      </c>
      <c r="D13" s="36">
        <f t="shared" ref="D13:AE13" si="1">IF(D12&lt;$G7,"",IF(C12=EOMONTH(DATE($C10,$D10,1),0),"",IF(C12="","",C12+1)))</f>
        <v>46236</v>
      </c>
      <c r="E13" s="36">
        <f t="shared" si="1"/>
        <v>46237</v>
      </c>
      <c r="F13" s="36">
        <f t="shared" si="1"/>
        <v>46238</v>
      </c>
      <c r="G13" s="36">
        <f t="shared" si="1"/>
        <v>46239</v>
      </c>
      <c r="H13" s="36">
        <f t="shared" si="1"/>
        <v>46240</v>
      </c>
      <c r="I13" s="36">
        <f t="shared" si="1"/>
        <v>46241</v>
      </c>
      <c r="J13" s="36">
        <f t="shared" si="1"/>
        <v>46242</v>
      </c>
      <c r="K13" s="36">
        <f t="shared" si="1"/>
        <v>46243</v>
      </c>
      <c r="L13" s="36">
        <f t="shared" si="1"/>
        <v>46244</v>
      </c>
      <c r="M13" s="36">
        <f t="shared" si="1"/>
        <v>46245</v>
      </c>
      <c r="N13" s="36">
        <f t="shared" si="1"/>
        <v>46246</v>
      </c>
      <c r="O13" s="36">
        <f t="shared" si="1"/>
        <v>46247</v>
      </c>
      <c r="P13" s="36">
        <f t="shared" si="1"/>
        <v>46248</v>
      </c>
      <c r="Q13" s="36">
        <f t="shared" si="1"/>
        <v>46249</v>
      </c>
      <c r="R13" s="36">
        <f t="shared" si="1"/>
        <v>46250</v>
      </c>
      <c r="S13" s="36">
        <f t="shared" si="1"/>
        <v>46251</v>
      </c>
      <c r="T13" s="36">
        <f t="shared" si="1"/>
        <v>46252</v>
      </c>
      <c r="U13" s="36">
        <f t="shared" si="1"/>
        <v>46253</v>
      </c>
      <c r="V13" s="36">
        <f t="shared" si="1"/>
        <v>46254</v>
      </c>
      <c r="W13" s="36">
        <f t="shared" si="1"/>
        <v>46255</v>
      </c>
      <c r="X13" s="36">
        <f t="shared" si="1"/>
        <v>46256</v>
      </c>
      <c r="Y13" s="36">
        <f t="shared" si="1"/>
        <v>46257</v>
      </c>
      <c r="Z13" s="36">
        <f t="shared" si="1"/>
        <v>46258</v>
      </c>
      <c r="AA13" s="36">
        <f t="shared" si="1"/>
        <v>46259</v>
      </c>
      <c r="AB13" s="36">
        <f t="shared" si="1"/>
        <v>46260</v>
      </c>
      <c r="AC13" s="36">
        <f t="shared" si="1"/>
        <v>46261</v>
      </c>
      <c r="AD13" s="36">
        <f t="shared" si="1"/>
        <v>46262</v>
      </c>
      <c r="AE13" s="36">
        <f t="shared" si="1"/>
        <v>46263</v>
      </c>
      <c r="AF13" s="36">
        <f>IF(AF12&lt;$G7,"",IF(AE12=EOMONTH(DATE($C10,$D10,1),0),"",IF(AE13="","",AE13+1)))</f>
        <v>46264</v>
      </c>
      <c r="AG13" s="36">
        <f>IF(AG12&lt;$G7,"",IF(AF13=EOMONTH(DATE($C10,$D10,1),0),"",IF(AF13="","",AF13+1)))</f>
        <v>46265</v>
      </c>
      <c r="AH13" s="48" t="s">
        <v>31</v>
      </c>
      <c r="AI13" s="56">
        <f>+COUNTIFS(C14:AG14,"土",C18:AG18,"")+COUNTIFS(C14:AG14,"日",C18:AG18,"")</f>
        <v>10</v>
      </c>
    </row>
    <row r="14" spans="2:37">
      <c r="B14" s="11" t="s">
        <v>11</v>
      </c>
      <c r="C14" s="19" t="str">
        <f t="shared" ref="C14:AG14" si="2">IFERROR(TEXT(WEEKDAY(+C13),"aaa"),"")</f>
        <v>土</v>
      </c>
      <c r="D14" s="19" t="str">
        <f t="shared" si="2"/>
        <v>日</v>
      </c>
      <c r="E14" s="19" t="str">
        <f t="shared" si="2"/>
        <v>月</v>
      </c>
      <c r="F14" s="19" t="str">
        <f t="shared" si="2"/>
        <v>火</v>
      </c>
      <c r="G14" s="19" t="str">
        <f t="shared" si="2"/>
        <v>水</v>
      </c>
      <c r="H14" s="19" t="str">
        <f t="shared" si="2"/>
        <v>木</v>
      </c>
      <c r="I14" s="19" t="str">
        <f t="shared" si="2"/>
        <v>金</v>
      </c>
      <c r="J14" s="19" t="str">
        <f t="shared" si="2"/>
        <v>土</v>
      </c>
      <c r="K14" s="19" t="str">
        <f t="shared" si="2"/>
        <v>日</v>
      </c>
      <c r="L14" s="19" t="str">
        <f t="shared" si="2"/>
        <v>月</v>
      </c>
      <c r="M14" s="19" t="str">
        <f t="shared" si="2"/>
        <v>火</v>
      </c>
      <c r="N14" s="19" t="str">
        <f t="shared" si="2"/>
        <v>水</v>
      </c>
      <c r="O14" s="19" t="str">
        <f t="shared" si="2"/>
        <v>木</v>
      </c>
      <c r="P14" s="19" t="str">
        <f t="shared" si="2"/>
        <v>金</v>
      </c>
      <c r="Q14" s="19" t="str">
        <f t="shared" si="2"/>
        <v>土</v>
      </c>
      <c r="R14" s="19" t="str">
        <f t="shared" si="2"/>
        <v>日</v>
      </c>
      <c r="S14" s="19" t="str">
        <f t="shared" si="2"/>
        <v>月</v>
      </c>
      <c r="T14" s="19" t="str">
        <f t="shared" si="2"/>
        <v>火</v>
      </c>
      <c r="U14" s="19" t="str">
        <f t="shared" si="2"/>
        <v>水</v>
      </c>
      <c r="V14" s="19" t="str">
        <f t="shared" si="2"/>
        <v>木</v>
      </c>
      <c r="W14" s="19" t="str">
        <f t="shared" si="2"/>
        <v>金</v>
      </c>
      <c r="X14" s="19" t="str">
        <f t="shared" si="2"/>
        <v>土</v>
      </c>
      <c r="Y14" s="19" t="str">
        <f t="shared" si="2"/>
        <v>日</v>
      </c>
      <c r="Z14" s="19" t="str">
        <f t="shared" si="2"/>
        <v>月</v>
      </c>
      <c r="AA14" s="19" t="str">
        <f t="shared" si="2"/>
        <v>火</v>
      </c>
      <c r="AB14" s="19" t="str">
        <f t="shared" si="2"/>
        <v>水</v>
      </c>
      <c r="AC14" s="19" t="str">
        <f t="shared" si="2"/>
        <v>木</v>
      </c>
      <c r="AD14" s="19" t="str">
        <f t="shared" si="2"/>
        <v>金</v>
      </c>
      <c r="AE14" s="19" t="str">
        <f t="shared" si="2"/>
        <v>土</v>
      </c>
      <c r="AF14" s="19" t="str">
        <f t="shared" si="2"/>
        <v>日</v>
      </c>
      <c r="AG14" s="19" t="str">
        <f t="shared" si="2"/>
        <v>月</v>
      </c>
      <c r="AH14" s="48" t="s">
        <v>25</v>
      </c>
      <c r="AI14" s="56">
        <f>+COUNTIF(C18:AG18,"夏休")+COUNTIF(C18:AG18,"冬休")+COUNTIF(C18:AG18,"中止")</f>
        <v>0</v>
      </c>
    </row>
    <row r="15" spans="2:37" ht="13.5" customHeight="1">
      <c r="B15" s="12" t="s">
        <v>15</v>
      </c>
      <c r="C15" s="20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114"/>
      <c r="AE15" s="33"/>
      <c r="AF15" s="33"/>
      <c r="AG15" s="118"/>
      <c r="AH15" s="49" t="s">
        <v>4</v>
      </c>
      <c r="AI15" s="132">
        <f>COUNT(C13:AG13)-AI14</f>
        <v>31</v>
      </c>
    </row>
    <row r="16" spans="2:37" ht="13.5" customHeight="1">
      <c r="B16" s="13"/>
      <c r="C16" s="21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115"/>
      <c r="AE16" s="34"/>
      <c r="AF16" s="34"/>
      <c r="AG16" s="119"/>
      <c r="AH16" s="49" t="s">
        <v>9</v>
      </c>
      <c r="AI16" s="58">
        <f>+COUNTIF(C19:AG19,"休")</f>
        <v>0</v>
      </c>
      <c r="AJ16" s="66" t="str">
        <f>IF(AI17&gt;0.285,"",IF(AI16&lt;AI13,"←計画日数が足りません",""))</f>
        <v>←計画日数が足りません</v>
      </c>
    </row>
    <row r="17" spans="2:36" ht="13.5" customHeight="1">
      <c r="B17" s="14"/>
      <c r="C17" s="22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116"/>
      <c r="AE17" s="35"/>
      <c r="AF17" s="35"/>
      <c r="AG17" s="120"/>
      <c r="AH17" s="49" t="s">
        <v>16</v>
      </c>
      <c r="AI17" s="59">
        <f>+AI16/AI15</f>
        <v>0</v>
      </c>
    </row>
    <row r="18" spans="2:36">
      <c r="B18" s="15" t="s">
        <v>22</v>
      </c>
      <c r="C18" s="68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117"/>
      <c r="AE18" s="117"/>
      <c r="AF18" s="23"/>
      <c r="AG18" s="121"/>
      <c r="AH18" s="49" t="s">
        <v>18</v>
      </c>
      <c r="AI18" s="58">
        <f>+COUNTIF(C20:AG20,"*休")</f>
        <v>0</v>
      </c>
    </row>
    <row r="19" spans="2:36">
      <c r="B19" s="11" t="s">
        <v>0</v>
      </c>
      <c r="C19" s="68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50" t="s">
        <v>12</v>
      </c>
      <c r="AI19" s="60">
        <f>+AI18/AI15</f>
        <v>0</v>
      </c>
    </row>
    <row r="20" spans="2:36">
      <c r="B20" s="16" t="s">
        <v>13</v>
      </c>
      <c r="C20" s="69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122"/>
      <c r="AH20" s="127" t="s">
        <v>27</v>
      </c>
      <c r="AI20" s="61" t="str">
        <f>_xlfn.IFS(AI19&gt;=0.285,"OK",AI13&lt;=AI18,"OK",AI13&gt;AI18,"NG")</f>
        <v>NG</v>
      </c>
      <c r="AJ20" s="66" t="str">
        <f>IF(AI20="NG","←月単位未達成","←月単位達成")</f>
        <v>←月単位未達成</v>
      </c>
    </row>
    <row r="21" spans="2:36" hidden="1">
      <c r="C21" s="86" t="str">
        <f>IF($C18="","通常",C18)</f>
        <v>通常</v>
      </c>
      <c r="D21" s="86" t="str">
        <f t="shared" ref="D21:AG21" si="3">IF(D18="","通常",D18)</f>
        <v>通常</v>
      </c>
      <c r="E21" s="86" t="str">
        <f t="shared" si="3"/>
        <v>通常</v>
      </c>
      <c r="F21" s="86" t="str">
        <f t="shared" si="3"/>
        <v>通常</v>
      </c>
      <c r="G21" s="86" t="str">
        <f t="shared" si="3"/>
        <v>通常</v>
      </c>
      <c r="H21" s="86" t="str">
        <f t="shared" si="3"/>
        <v>通常</v>
      </c>
      <c r="I21" s="86" t="str">
        <f t="shared" si="3"/>
        <v>通常</v>
      </c>
      <c r="J21" s="86" t="str">
        <f t="shared" si="3"/>
        <v>通常</v>
      </c>
      <c r="K21" s="86" t="str">
        <f t="shared" si="3"/>
        <v>通常</v>
      </c>
      <c r="L21" s="86" t="str">
        <f t="shared" si="3"/>
        <v>通常</v>
      </c>
      <c r="M21" s="86" t="str">
        <f t="shared" si="3"/>
        <v>通常</v>
      </c>
      <c r="N21" s="86" t="str">
        <f t="shared" si="3"/>
        <v>通常</v>
      </c>
      <c r="O21" s="86" t="str">
        <f t="shared" si="3"/>
        <v>通常</v>
      </c>
      <c r="P21" s="86" t="str">
        <f t="shared" si="3"/>
        <v>通常</v>
      </c>
      <c r="Q21" s="86" t="str">
        <f t="shared" si="3"/>
        <v>通常</v>
      </c>
      <c r="R21" s="86" t="str">
        <f t="shared" si="3"/>
        <v>通常</v>
      </c>
      <c r="S21" s="86" t="str">
        <f t="shared" si="3"/>
        <v>通常</v>
      </c>
      <c r="T21" s="86" t="str">
        <f t="shared" si="3"/>
        <v>通常</v>
      </c>
      <c r="U21" s="86" t="str">
        <f t="shared" si="3"/>
        <v>通常</v>
      </c>
      <c r="V21" s="86" t="str">
        <f t="shared" si="3"/>
        <v>通常</v>
      </c>
      <c r="W21" s="86" t="str">
        <f t="shared" si="3"/>
        <v>通常</v>
      </c>
      <c r="X21" s="86" t="str">
        <f t="shared" si="3"/>
        <v>通常</v>
      </c>
      <c r="Y21" s="86" t="str">
        <f t="shared" si="3"/>
        <v>通常</v>
      </c>
      <c r="Z21" s="86" t="str">
        <f t="shared" si="3"/>
        <v>通常</v>
      </c>
      <c r="AA21" s="86" t="str">
        <f t="shared" si="3"/>
        <v>通常</v>
      </c>
      <c r="AB21" s="86" t="str">
        <f t="shared" si="3"/>
        <v>通常</v>
      </c>
      <c r="AC21" s="86" t="str">
        <f t="shared" si="3"/>
        <v>通常</v>
      </c>
      <c r="AD21" s="86" t="str">
        <f t="shared" si="3"/>
        <v>通常</v>
      </c>
      <c r="AE21" s="86" t="str">
        <f t="shared" si="3"/>
        <v>通常</v>
      </c>
      <c r="AF21" s="86" t="str">
        <f t="shared" si="3"/>
        <v>通常</v>
      </c>
      <c r="AG21" s="86" t="str">
        <f t="shared" si="3"/>
        <v>通常</v>
      </c>
      <c r="AI21" s="62"/>
      <c r="AJ21" s="66"/>
    </row>
    <row r="22" spans="2:36" hidden="1">
      <c r="C22" s="86" t="str">
        <f t="shared" ref="C22:AG22" si="4">IF(C18="","通常実績",C18)</f>
        <v>通常実績</v>
      </c>
      <c r="D22" s="86" t="str">
        <f t="shared" si="4"/>
        <v>通常実績</v>
      </c>
      <c r="E22" s="86" t="str">
        <f t="shared" si="4"/>
        <v>通常実績</v>
      </c>
      <c r="F22" s="86" t="str">
        <f t="shared" si="4"/>
        <v>通常実績</v>
      </c>
      <c r="G22" s="86" t="str">
        <f t="shared" si="4"/>
        <v>通常実績</v>
      </c>
      <c r="H22" s="86" t="str">
        <f t="shared" si="4"/>
        <v>通常実績</v>
      </c>
      <c r="I22" s="86" t="str">
        <f t="shared" si="4"/>
        <v>通常実績</v>
      </c>
      <c r="J22" s="86" t="str">
        <f t="shared" si="4"/>
        <v>通常実績</v>
      </c>
      <c r="K22" s="86" t="str">
        <f t="shared" si="4"/>
        <v>通常実績</v>
      </c>
      <c r="L22" s="86" t="str">
        <f t="shared" si="4"/>
        <v>通常実績</v>
      </c>
      <c r="M22" s="86" t="str">
        <f t="shared" si="4"/>
        <v>通常実績</v>
      </c>
      <c r="N22" s="86" t="str">
        <f t="shared" si="4"/>
        <v>通常実績</v>
      </c>
      <c r="O22" s="86" t="str">
        <f t="shared" si="4"/>
        <v>通常実績</v>
      </c>
      <c r="P22" s="86" t="str">
        <f t="shared" si="4"/>
        <v>通常実績</v>
      </c>
      <c r="Q22" s="86" t="str">
        <f t="shared" si="4"/>
        <v>通常実績</v>
      </c>
      <c r="R22" s="86" t="str">
        <f t="shared" si="4"/>
        <v>通常実績</v>
      </c>
      <c r="S22" s="86" t="str">
        <f t="shared" si="4"/>
        <v>通常実績</v>
      </c>
      <c r="T22" s="86" t="str">
        <f t="shared" si="4"/>
        <v>通常実績</v>
      </c>
      <c r="U22" s="86" t="str">
        <f t="shared" si="4"/>
        <v>通常実績</v>
      </c>
      <c r="V22" s="86" t="str">
        <f t="shared" si="4"/>
        <v>通常実績</v>
      </c>
      <c r="W22" s="86" t="str">
        <f t="shared" si="4"/>
        <v>通常実績</v>
      </c>
      <c r="X22" s="86" t="str">
        <f t="shared" si="4"/>
        <v>通常実績</v>
      </c>
      <c r="Y22" s="86" t="str">
        <f t="shared" si="4"/>
        <v>通常実績</v>
      </c>
      <c r="Z22" s="86" t="str">
        <f t="shared" si="4"/>
        <v>通常実績</v>
      </c>
      <c r="AA22" s="86" t="str">
        <f t="shared" si="4"/>
        <v>通常実績</v>
      </c>
      <c r="AB22" s="86" t="str">
        <f t="shared" si="4"/>
        <v>通常実績</v>
      </c>
      <c r="AC22" s="86" t="str">
        <f t="shared" si="4"/>
        <v>通常実績</v>
      </c>
      <c r="AD22" s="86" t="str">
        <f t="shared" si="4"/>
        <v>通常実績</v>
      </c>
      <c r="AE22" s="86" t="str">
        <f t="shared" si="4"/>
        <v>通常実績</v>
      </c>
      <c r="AF22" s="86" t="str">
        <f t="shared" si="4"/>
        <v>通常実績</v>
      </c>
      <c r="AG22" s="86" t="str">
        <f t="shared" si="4"/>
        <v>通常実績</v>
      </c>
      <c r="AI22" s="62"/>
      <c r="AJ22" s="66"/>
    </row>
    <row r="23" spans="2:36"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</row>
    <row r="24" spans="2:36" hidden="1">
      <c r="C24" s="2">
        <f>YEAR(C27)</f>
        <v>2026</v>
      </c>
      <c r="D24" s="2">
        <f>MONTH(C27)</f>
        <v>9</v>
      </c>
    </row>
    <row r="25" spans="2:36">
      <c r="B25" s="82" t="s">
        <v>28</v>
      </c>
      <c r="C25" s="17">
        <f>C27</f>
        <v>46266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55"/>
    </row>
    <row r="26" spans="2:36" hidden="1">
      <c r="B26" s="83"/>
      <c r="C26" s="36">
        <f>DATE($C24,$D24,1)</f>
        <v>46266</v>
      </c>
      <c r="D26" s="36">
        <f t="shared" ref="D26:AG26" si="5">C26+1</f>
        <v>46267</v>
      </c>
      <c r="E26" s="36">
        <f t="shared" si="5"/>
        <v>46268</v>
      </c>
      <c r="F26" s="36">
        <f t="shared" si="5"/>
        <v>46269</v>
      </c>
      <c r="G26" s="36">
        <f t="shared" si="5"/>
        <v>46270</v>
      </c>
      <c r="H26" s="36">
        <f t="shared" si="5"/>
        <v>46271</v>
      </c>
      <c r="I26" s="36">
        <f t="shared" si="5"/>
        <v>46272</v>
      </c>
      <c r="J26" s="36">
        <f t="shared" si="5"/>
        <v>46273</v>
      </c>
      <c r="K26" s="36">
        <f t="shared" si="5"/>
        <v>46274</v>
      </c>
      <c r="L26" s="36">
        <f t="shared" si="5"/>
        <v>46275</v>
      </c>
      <c r="M26" s="36">
        <f t="shared" si="5"/>
        <v>46276</v>
      </c>
      <c r="N26" s="36">
        <f t="shared" si="5"/>
        <v>46277</v>
      </c>
      <c r="O26" s="36">
        <f t="shared" si="5"/>
        <v>46278</v>
      </c>
      <c r="P26" s="36">
        <f t="shared" si="5"/>
        <v>46279</v>
      </c>
      <c r="Q26" s="36">
        <f t="shared" si="5"/>
        <v>46280</v>
      </c>
      <c r="R26" s="36">
        <f t="shared" si="5"/>
        <v>46281</v>
      </c>
      <c r="S26" s="36">
        <f t="shared" si="5"/>
        <v>46282</v>
      </c>
      <c r="T26" s="36">
        <f t="shared" si="5"/>
        <v>46283</v>
      </c>
      <c r="U26" s="36">
        <f t="shared" si="5"/>
        <v>46284</v>
      </c>
      <c r="V26" s="36">
        <f t="shared" si="5"/>
        <v>46285</v>
      </c>
      <c r="W26" s="36">
        <f t="shared" si="5"/>
        <v>46286</v>
      </c>
      <c r="X26" s="36">
        <f t="shared" si="5"/>
        <v>46287</v>
      </c>
      <c r="Y26" s="36">
        <f t="shared" si="5"/>
        <v>46288</v>
      </c>
      <c r="Z26" s="36">
        <f t="shared" si="5"/>
        <v>46289</v>
      </c>
      <c r="AA26" s="36">
        <f t="shared" si="5"/>
        <v>46290</v>
      </c>
      <c r="AB26" s="36">
        <f t="shared" si="5"/>
        <v>46291</v>
      </c>
      <c r="AC26" s="36">
        <f t="shared" si="5"/>
        <v>46292</v>
      </c>
      <c r="AD26" s="36">
        <f t="shared" si="5"/>
        <v>46293</v>
      </c>
      <c r="AE26" s="36">
        <f t="shared" si="5"/>
        <v>46294</v>
      </c>
      <c r="AF26" s="36">
        <f t="shared" si="5"/>
        <v>46295</v>
      </c>
      <c r="AG26" s="36">
        <f t="shared" si="5"/>
        <v>46296</v>
      </c>
      <c r="AH26" s="128"/>
      <c r="AI26" s="133"/>
    </row>
    <row r="27" spans="2:36">
      <c r="B27" s="84" t="s">
        <v>30</v>
      </c>
      <c r="C27" s="87">
        <f>IF(EDATE(C12,1)&gt;$G$8,"",EDATE(C12,1))</f>
        <v>46266</v>
      </c>
      <c r="D27" s="36">
        <f t="shared" ref="D27:AG27" si="6">IF(D26&gt;$G$8,"",IF(C27=EOMONTH(DATE($C24,$D24,1),0),"",IF(C27="","",C27+1)))</f>
        <v>46267</v>
      </c>
      <c r="E27" s="36">
        <f t="shared" si="6"/>
        <v>46268</v>
      </c>
      <c r="F27" s="36">
        <f t="shared" si="6"/>
        <v>46269</v>
      </c>
      <c r="G27" s="36">
        <f t="shared" si="6"/>
        <v>46270</v>
      </c>
      <c r="H27" s="36">
        <f t="shared" si="6"/>
        <v>46271</v>
      </c>
      <c r="I27" s="36">
        <f t="shared" si="6"/>
        <v>46272</v>
      </c>
      <c r="J27" s="36">
        <f t="shared" si="6"/>
        <v>46273</v>
      </c>
      <c r="K27" s="36">
        <f t="shared" si="6"/>
        <v>46274</v>
      </c>
      <c r="L27" s="36">
        <f t="shared" si="6"/>
        <v>46275</v>
      </c>
      <c r="M27" s="36">
        <f t="shared" si="6"/>
        <v>46276</v>
      </c>
      <c r="N27" s="36">
        <f t="shared" si="6"/>
        <v>46277</v>
      </c>
      <c r="O27" s="36">
        <f t="shared" si="6"/>
        <v>46278</v>
      </c>
      <c r="P27" s="36">
        <f t="shared" si="6"/>
        <v>46279</v>
      </c>
      <c r="Q27" s="36">
        <f t="shared" si="6"/>
        <v>46280</v>
      </c>
      <c r="R27" s="36">
        <f t="shared" si="6"/>
        <v>46281</v>
      </c>
      <c r="S27" s="36">
        <f t="shared" si="6"/>
        <v>46282</v>
      </c>
      <c r="T27" s="36">
        <f t="shared" si="6"/>
        <v>46283</v>
      </c>
      <c r="U27" s="36">
        <f t="shared" si="6"/>
        <v>46284</v>
      </c>
      <c r="V27" s="36">
        <f t="shared" si="6"/>
        <v>46285</v>
      </c>
      <c r="W27" s="36">
        <f t="shared" si="6"/>
        <v>46286</v>
      </c>
      <c r="X27" s="36">
        <f t="shared" si="6"/>
        <v>46287</v>
      </c>
      <c r="Y27" s="36">
        <f t="shared" si="6"/>
        <v>46288</v>
      </c>
      <c r="Z27" s="36">
        <f t="shared" si="6"/>
        <v>46289</v>
      </c>
      <c r="AA27" s="36">
        <f t="shared" si="6"/>
        <v>46290</v>
      </c>
      <c r="AB27" s="36">
        <f t="shared" si="6"/>
        <v>46291</v>
      </c>
      <c r="AC27" s="36">
        <f t="shared" si="6"/>
        <v>46292</v>
      </c>
      <c r="AD27" s="36">
        <f t="shared" si="6"/>
        <v>46293</v>
      </c>
      <c r="AE27" s="36">
        <f t="shared" si="6"/>
        <v>46294</v>
      </c>
      <c r="AF27" s="36">
        <f t="shared" si="6"/>
        <v>46295</v>
      </c>
      <c r="AG27" s="36" t="str">
        <f t="shared" si="6"/>
        <v/>
      </c>
      <c r="AH27" s="48" t="s">
        <v>31</v>
      </c>
      <c r="AI27" s="56">
        <f>+COUNTIFS(C28:AG28,"土",C32:AG32,"")+COUNTIFS(C28:AG28,"日",C32:AG32,"")</f>
        <v>8</v>
      </c>
    </row>
    <row r="28" spans="2:36">
      <c r="B28" s="11" t="s">
        <v>11</v>
      </c>
      <c r="C28" s="19" t="str">
        <f t="shared" ref="C28:AG28" si="7">IFERROR(TEXT(WEEKDAY(+C27),"aaa"),"")</f>
        <v>火</v>
      </c>
      <c r="D28" s="19" t="str">
        <f t="shared" si="7"/>
        <v>水</v>
      </c>
      <c r="E28" s="19" t="str">
        <f t="shared" si="7"/>
        <v>木</v>
      </c>
      <c r="F28" s="19" t="str">
        <f t="shared" si="7"/>
        <v>金</v>
      </c>
      <c r="G28" s="19" t="str">
        <f t="shared" si="7"/>
        <v>土</v>
      </c>
      <c r="H28" s="19" t="str">
        <f t="shared" si="7"/>
        <v>日</v>
      </c>
      <c r="I28" s="19" t="str">
        <f t="shared" si="7"/>
        <v>月</v>
      </c>
      <c r="J28" s="19" t="str">
        <f t="shared" si="7"/>
        <v>火</v>
      </c>
      <c r="K28" s="19" t="str">
        <f t="shared" si="7"/>
        <v>水</v>
      </c>
      <c r="L28" s="19" t="str">
        <f t="shared" si="7"/>
        <v>木</v>
      </c>
      <c r="M28" s="19" t="str">
        <f t="shared" si="7"/>
        <v>金</v>
      </c>
      <c r="N28" s="19" t="str">
        <f t="shared" si="7"/>
        <v>土</v>
      </c>
      <c r="O28" s="19" t="str">
        <f t="shared" si="7"/>
        <v>日</v>
      </c>
      <c r="P28" s="19" t="str">
        <f t="shared" si="7"/>
        <v>月</v>
      </c>
      <c r="Q28" s="19" t="str">
        <f t="shared" si="7"/>
        <v>火</v>
      </c>
      <c r="R28" s="19" t="str">
        <f t="shared" si="7"/>
        <v>水</v>
      </c>
      <c r="S28" s="19" t="str">
        <f t="shared" si="7"/>
        <v>木</v>
      </c>
      <c r="T28" s="19" t="str">
        <f t="shared" si="7"/>
        <v>金</v>
      </c>
      <c r="U28" s="19" t="str">
        <f t="shared" si="7"/>
        <v>土</v>
      </c>
      <c r="V28" s="19" t="str">
        <f t="shared" si="7"/>
        <v>日</v>
      </c>
      <c r="W28" s="19" t="str">
        <f t="shared" si="7"/>
        <v>月</v>
      </c>
      <c r="X28" s="19" t="str">
        <f t="shared" si="7"/>
        <v>火</v>
      </c>
      <c r="Y28" s="19" t="str">
        <f t="shared" si="7"/>
        <v>水</v>
      </c>
      <c r="Z28" s="19" t="str">
        <f t="shared" si="7"/>
        <v>木</v>
      </c>
      <c r="AA28" s="19" t="str">
        <f t="shared" si="7"/>
        <v>金</v>
      </c>
      <c r="AB28" s="19" t="str">
        <f t="shared" si="7"/>
        <v>土</v>
      </c>
      <c r="AC28" s="19" t="str">
        <f t="shared" si="7"/>
        <v>日</v>
      </c>
      <c r="AD28" s="19" t="str">
        <f t="shared" si="7"/>
        <v>月</v>
      </c>
      <c r="AE28" s="19" t="str">
        <f t="shared" si="7"/>
        <v>火</v>
      </c>
      <c r="AF28" s="19" t="str">
        <f t="shared" si="7"/>
        <v>水</v>
      </c>
      <c r="AG28" s="19" t="str">
        <f t="shared" si="7"/>
        <v/>
      </c>
      <c r="AH28" s="48" t="s">
        <v>25</v>
      </c>
      <c r="AI28" s="56">
        <f>+COUNTIF(C32:AG32,"夏休")+COUNTIF(C32:AG32,"冬休")+COUNTIF(C32:AG32,"中止")</f>
        <v>0</v>
      </c>
    </row>
    <row r="29" spans="2:36" ht="13.5" customHeight="1">
      <c r="B29" s="12" t="s">
        <v>15</v>
      </c>
      <c r="C29" s="28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114"/>
      <c r="AE29" s="114"/>
      <c r="AF29" s="33"/>
      <c r="AG29" s="118"/>
      <c r="AH29" s="49" t="s">
        <v>4</v>
      </c>
      <c r="AI29" s="132">
        <f>COUNT(C27:AG27)-AI28</f>
        <v>30</v>
      </c>
    </row>
    <row r="30" spans="2:36" ht="13.5" customHeight="1">
      <c r="B30" s="13"/>
      <c r="C30" s="29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115"/>
      <c r="AE30" s="115"/>
      <c r="AF30" s="34"/>
      <c r="AG30" s="119"/>
      <c r="AH30" s="49" t="s">
        <v>9</v>
      </c>
      <c r="AI30" s="58">
        <f>+COUNTIF(C33:AG33,"休")</f>
        <v>0</v>
      </c>
      <c r="AJ30" s="66" t="str">
        <f>IF(AI31&gt;0.285,"",IF(AI30&lt;AI27,"←計画日数が足りません",""))</f>
        <v>←計画日数が足りません</v>
      </c>
    </row>
    <row r="31" spans="2:36" ht="13.5" customHeight="1">
      <c r="B31" s="14"/>
      <c r="C31" s="30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116"/>
      <c r="AE31" s="116"/>
      <c r="AF31" s="35"/>
      <c r="AG31" s="120"/>
      <c r="AH31" s="49" t="s">
        <v>16</v>
      </c>
      <c r="AI31" s="59">
        <f>+AI30/AI29</f>
        <v>0</v>
      </c>
    </row>
    <row r="32" spans="2:36">
      <c r="B32" s="15" t="s">
        <v>22</v>
      </c>
      <c r="C32" s="68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117"/>
      <c r="AE32" s="117"/>
      <c r="AF32" s="23"/>
      <c r="AG32" s="121"/>
      <c r="AH32" s="49" t="s">
        <v>18</v>
      </c>
      <c r="AI32" s="58">
        <f>+COUNTIF(C34:AG34,"*休")</f>
        <v>0</v>
      </c>
    </row>
    <row r="33" spans="2:36">
      <c r="B33" s="11" t="s">
        <v>0</v>
      </c>
      <c r="C33" s="68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123"/>
      <c r="AH33" s="50" t="s">
        <v>12</v>
      </c>
      <c r="AI33" s="60">
        <f>+AI32/AI29</f>
        <v>0</v>
      </c>
    </row>
    <row r="34" spans="2:36">
      <c r="B34" s="16" t="s">
        <v>13</v>
      </c>
      <c r="C34" s="69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122"/>
      <c r="AH34" s="127" t="s">
        <v>27</v>
      </c>
      <c r="AI34" s="61" t="str">
        <f>_xlfn.IFS(AI33&gt;=0.285,"OK",AI27&lt;=AI32,"OK",AI27&gt;AI32,"NG")</f>
        <v>NG</v>
      </c>
      <c r="AJ34" s="66" t="str">
        <f>IF(AI34="NG","←月単位未達成","←月単位達成")</f>
        <v>←月単位未達成</v>
      </c>
    </row>
    <row r="35" spans="2:36" hidden="1">
      <c r="C35" s="86" t="str">
        <f>IF($C32="","通常",C32)</f>
        <v>通常</v>
      </c>
      <c r="D35" s="86" t="str">
        <f t="shared" ref="D35:AG35" si="8">IF(D32="","通常",D32)</f>
        <v>通常</v>
      </c>
      <c r="E35" s="86" t="str">
        <f t="shared" si="8"/>
        <v>通常</v>
      </c>
      <c r="F35" s="86" t="str">
        <f t="shared" si="8"/>
        <v>通常</v>
      </c>
      <c r="G35" s="86" t="str">
        <f t="shared" si="8"/>
        <v>通常</v>
      </c>
      <c r="H35" s="86" t="str">
        <f t="shared" si="8"/>
        <v>通常</v>
      </c>
      <c r="I35" s="86" t="str">
        <f t="shared" si="8"/>
        <v>通常</v>
      </c>
      <c r="J35" s="86" t="str">
        <f t="shared" si="8"/>
        <v>通常</v>
      </c>
      <c r="K35" s="86" t="str">
        <f t="shared" si="8"/>
        <v>通常</v>
      </c>
      <c r="L35" s="86" t="str">
        <f t="shared" si="8"/>
        <v>通常</v>
      </c>
      <c r="M35" s="86" t="str">
        <f t="shared" si="8"/>
        <v>通常</v>
      </c>
      <c r="N35" s="86" t="str">
        <f t="shared" si="8"/>
        <v>通常</v>
      </c>
      <c r="O35" s="86" t="str">
        <f t="shared" si="8"/>
        <v>通常</v>
      </c>
      <c r="P35" s="86" t="str">
        <f t="shared" si="8"/>
        <v>通常</v>
      </c>
      <c r="Q35" s="86" t="str">
        <f t="shared" si="8"/>
        <v>通常</v>
      </c>
      <c r="R35" s="86" t="str">
        <f t="shared" si="8"/>
        <v>通常</v>
      </c>
      <c r="S35" s="86" t="str">
        <f t="shared" si="8"/>
        <v>通常</v>
      </c>
      <c r="T35" s="86" t="str">
        <f t="shared" si="8"/>
        <v>通常</v>
      </c>
      <c r="U35" s="86" t="str">
        <f t="shared" si="8"/>
        <v>通常</v>
      </c>
      <c r="V35" s="86" t="str">
        <f t="shared" si="8"/>
        <v>通常</v>
      </c>
      <c r="W35" s="86" t="str">
        <f t="shared" si="8"/>
        <v>通常</v>
      </c>
      <c r="X35" s="86" t="str">
        <f t="shared" si="8"/>
        <v>通常</v>
      </c>
      <c r="Y35" s="86" t="str">
        <f t="shared" si="8"/>
        <v>通常</v>
      </c>
      <c r="Z35" s="86" t="str">
        <f t="shared" si="8"/>
        <v>通常</v>
      </c>
      <c r="AA35" s="86" t="str">
        <f t="shared" si="8"/>
        <v>通常</v>
      </c>
      <c r="AB35" s="86" t="str">
        <f t="shared" si="8"/>
        <v>通常</v>
      </c>
      <c r="AC35" s="86" t="str">
        <f t="shared" si="8"/>
        <v>通常</v>
      </c>
      <c r="AD35" s="86" t="str">
        <f t="shared" si="8"/>
        <v>通常</v>
      </c>
      <c r="AE35" s="86" t="str">
        <f t="shared" si="8"/>
        <v>通常</v>
      </c>
      <c r="AF35" s="86" t="str">
        <f t="shared" si="8"/>
        <v>通常</v>
      </c>
      <c r="AG35" s="86" t="str">
        <f t="shared" si="8"/>
        <v>通常</v>
      </c>
      <c r="AI35" s="62"/>
      <c r="AJ35" s="66"/>
    </row>
    <row r="36" spans="2:36" hidden="1">
      <c r="C36" s="86" t="str">
        <f t="shared" ref="C36:AG36" si="9">IF(C32="","通常実績",C32)</f>
        <v>通常実績</v>
      </c>
      <c r="D36" s="86" t="str">
        <f t="shared" si="9"/>
        <v>通常実績</v>
      </c>
      <c r="E36" s="86" t="str">
        <f t="shared" si="9"/>
        <v>通常実績</v>
      </c>
      <c r="F36" s="86" t="str">
        <f t="shared" si="9"/>
        <v>通常実績</v>
      </c>
      <c r="G36" s="86" t="str">
        <f t="shared" si="9"/>
        <v>通常実績</v>
      </c>
      <c r="H36" s="86" t="str">
        <f t="shared" si="9"/>
        <v>通常実績</v>
      </c>
      <c r="I36" s="86" t="str">
        <f t="shared" si="9"/>
        <v>通常実績</v>
      </c>
      <c r="J36" s="86" t="str">
        <f t="shared" si="9"/>
        <v>通常実績</v>
      </c>
      <c r="K36" s="86" t="str">
        <f t="shared" si="9"/>
        <v>通常実績</v>
      </c>
      <c r="L36" s="86" t="str">
        <f t="shared" si="9"/>
        <v>通常実績</v>
      </c>
      <c r="M36" s="86" t="str">
        <f t="shared" si="9"/>
        <v>通常実績</v>
      </c>
      <c r="N36" s="86" t="str">
        <f t="shared" si="9"/>
        <v>通常実績</v>
      </c>
      <c r="O36" s="86" t="str">
        <f t="shared" si="9"/>
        <v>通常実績</v>
      </c>
      <c r="P36" s="86" t="str">
        <f t="shared" si="9"/>
        <v>通常実績</v>
      </c>
      <c r="Q36" s="86" t="str">
        <f t="shared" si="9"/>
        <v>通常実績</v>
      </c>
      <c r="R36" s="86" t="str">
        <f t="shared" si="9"/>
        <v>通常実績</v>
      </c>
      <c r="S36" s="86" t="str">
        <f t="shared" si="9"/>
        <v>通常実績</v>
      </c>
      <c r="T36" s="86" t="str">
        <f t="shared" si="9"/>
        <v>通常実績</v>
      </c>
      <c r="U36" s="86" t="str">
        <f t="shared" si="9"/>
        <v>通常実績</v>
      </c>
      <c r="V36" s="86" t="str">
        <f t="shared" si="9"/>
        <v>通常実績</v>
      </c>
      <c r="W36" s="86" t="str">
        <f t="shared" si="9"/>
        <v>通常実績</v>
      </c>
      <c r="X36" s="86" t="str">
        <f t="shared" si="9"/>
        <v>通常実績</v>
      </c>
      <c r="Y36" s="86" t="str">
        <f t="shared" si="9"/>
        <v>通常実績</v>
      </c>
      <c r="Z36" s="86" t="str">
        <f t="shared" si="9"/>
        <v>通常実績</v>
      </c>
      <c r="AA36" s="86" t="str">
        <f t="shared" si="9"/>
        <v>通常実績</v>
      </c>
      <c r="AB36" s="86" t="str">
        <f t="shared" si="9"/>
        <v>通常実績</v>
      </c>
      <c r="AC36" s="86" t="str">
        <f t="shared" si="9"/>
        <v>通常実績</v>
      </c>
      <c r="AD36" s="86" t="str">
        <f t="shared" si="9"/>
        <v>通常実績</v>
      </c>
      <c r="AE36" s="86" t="str">
        <f t="shared" si="9"/>
        <v>通常実績</v>
      </c>
      <c r="AF36" s="86" t="str">
        <f t="shared" si="9"/>
        <v>通常実績</v>
      </c>
      <c r="AG36" s="86" t="str">
        <f t="shared" si="9"/>
        <v>通常実績</v>
      </c>
      <c r="AI36" s="62"/>
      <c r="AJ36" s="66"/>
    </row>
    <row r="37" spans="2:36"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</row>
    <row r="38" spans="2:36" hidden="1">
      <c r="C38" s="2">
        <f>YEAR(C41)</f>
        <v>2026</v>
      </c>
      <c r="D38" s="2">
        <f>MONTH(C41)</f>
        <v>10</v>
      </c>
    </row>
    <row r="39" spans="2:36">
      <c r="B39" s="82" t="s">
        <v>28</v>
      </c>
      <c r="C39" s="17">
        <f>C41</f>
        <v>46296</v>
      </c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55"/>
    </row>
    <row r="40" spans="2:36" hidden="1">
      <c r="B40" s="83"/>
      <c r="C40" s="36">
        <f>DATE($C38,$D38,1)</f>
        <v>46296</v>
      </c>
      <c r="D40" s="36">
        <f t="shared" ref="D40:AG40" si="10">C40+1</f>
        <v>46297</v>
      </c>
      <c r="E40" s="36">
        <f t="shared" si="10"/>
        <v>46298</v>
      </c>
      <c r="F40" s="36">
        <f t="shared" si="10"/>
        <v>46299</v>
      </c>
      <c r="G40" s="36">
        <f t="shared" si="10"/>
        <v>46300</v>
      </c>
      <c r="H40" s="36">
        <f t="shared" si="10"/>
        <v>46301</v>
      </c>
      <c r="I40" s="36">
        <f t="shared" si="10"/>
        <v>46302</v>
      </c>
      <c r="J40" s="36">
        <f t="shared" si="10"/>
        <v>46303</v>
      </c>
      <c r="K40" s="36">
        <f t="shared" si="10"/>
        <v>46304</v>
      </c>
      <c r="L40" s="36">
        <f t="shared" si="10"/>
        <v>46305</v>
      </c>
      <c r="M40" s="36">
        <f t="shared" si="10"/>
        <v>46306</v>
      </c>
      <c r="N40" s="36">
        <f t="shared" si="10"/>
        <v>46307</v>
      </c>
      <c r="O40" s="36">
        <f t="shared" si="10"/>
        <v>46308</v>
      </c>
      <c r="P40" s="36">
        <f t="shared" si="10"/>
        <v>46309</v>
      </c>
      <c r="Q40" s="36">
        <f t="shared" si="10"/>
        <v>46310</v>
      </c>
      <c r="R40" s="36">
        <f t="shared" si="10"/>
        <v>46311</v>
      </c>
      <c r="S40" s="36">
        <f t="shared" si="10"/>
        <v>46312</v>
      </c>
      <c r="T40" s="36">
        <f t="shared" si="10"/>
        <v>46313</v>
      </c>
      <c r="U40" s="36">
        <f t="shared" si="10"/>
        <v>46314</v>
      </c>
      <c r="V40" s="36">
        <f t="shared" si="10"/>
        <v>46315</v>
      </c>
      <c r="W40" s="36">
        <f t="shared" si="10"/>
        <v>46316</v>
      </c>
      <c r="X40" s="36">
        <f t="shared" si="10"/>
        <v>46317</v>
      </c>
      <c r="Y40" s="36">
        <f t="shared" si="10"/>
        <v>46318</v>
      </c>
      <c r="Z40" s="36">
        <f t="shared" si="10"/>
        <v>46319</v>
      </c>
      <c r="AA40" s="36">
        <f t="shared" si="10"/>
        <v>46320</v>
      </c>
      <c r="AB40" s="36">
        <f t="shared" si="10"/>
        <v>46321</v>
      </c>
      <c r="AC40" s="36">
        <f t="shared" si="10"/>
        <v>46322</v>
      </c>
      <c r="AD40" s="36">
        <f t="shared" si="10"/>
        <v>46323</v>
      </c>
      <c r="AE40" s="36">
        <f t="shared" si="10"/>
        <v>46324</v>
      </c>
      <c r="AF40" s="36">
        <f t="shared" si="10"/>
        <v>46325</v>
      </c>
      <c r="AG40" s="36">
        <f t="shared" si="10"/>
        <v>46326</v>
      </c>
      <c r="AH40" s="128"/>
      <c r="AI40" s="133"/>
    </row>
    <row r="41" spans="2:36">
      <c r="B41" s="84" t="s">
        <v>30</v>
      </c>
      <c r="C41" s="87">
        <f>IF(EDATE(C26,1)&gt;$G$8,"",EDATE(C26,1))</f>
        <v>46296</v>
      </c>
      <c r="D41" s="36">
        <f t="shared" ref="D41:AG41" si="11">IF(D40&gt;$G$8,"",IF(C41=EOMONTH(DATE($C38,$D38,1),0),"",IF(C41="","",C41+1)))</f>
        <v>46297</v>
      </c>
      <c r="E41" s="36">
        <f t="shared" si="11"/>
        <v>46298</v>
      </c>
      <c r="F41" s="36">
        <f t="shared" si="11"/>
        <v>46299</v>
      </c>
      <c r="G41" s="36">
        <f t="shared" si="11"/>
        <v>46300</v>
      </c>
      <c r="H41" s="36">
        <f t="shared" si="11"/>
        <v>46301</v>
      </c>
      <c r="I41" s="36">
        <f t="shared" si="11"/>
        <v>46302</v>
      </c>
      <c r="J41" s="36">
        <f t="shared" si="11"/>
        <v>46303</v>
      </c>
      <c r="K41" s="36">
        <f t="shared" si="11"/>
        <v>46304</v>
      </c>
      <c r="L41" s="36">
        <f t="shared" si="11"/>
        <v>46305</v>
      </c>
      <c r="M41" s="36">
        <f t="shared" si="11"/>
        <v>46306</v>
      </c>
      <c r="N41" s="36">
        <f t="shared" si="11"/>
        <v>46307</v>
      </c>
      <c r="O41" s="36">
        <f t="shared" si="11"/>
        <v>46308</v>
      </c>
      <c r="P41" s="36">
        <f t="shared" si="11"/>
        <v>46309</v>
      </c>
      <c r="Q41" s="36">
        <f t="shared" si="11"/>
        <v>46310</v>
      </c>
      <c r="R41" s="36">
        <f t="shared" si="11"/>
        <v>46311</v>
      </c>
      <c r="S41" s="36">
        <f t="shared" si="11"/>
        <v>46312</v>
      </c>
      <c r="T41" s="36">
        <f t="shared" si="11"/>
        <v>46313</v>
      </c>
      <c r="U41" s="36">
        <f t="shared" si="11"/>
        <v>46314</v>
      </c>
      <c r="V41" s="36">
        <f t="shared" si="11"/>
        <v>46315</v>
      </c>
      <c r="W41" s="36">
        <f t="shared" si="11"/>
        <v>46316</v>
      </c>
      <c r="X41" s="36">
        <f t="shared" si="11"/>
        <v>46317</v>
      </c>
      <c r="Y41" s="36">
        <f t="shared" si="11"/>
        <v>46318</v>
      </c>
      <c r="Z41" s="36">
        <f t="shared" si="11"/>
        <v>46319</v>
      </c>
      <c r="AA41" s="36">
        <f t="shared" si="11"/>
        <v>46320</v>
      </c>
      <c r="AB41" s="36">
        <f t="shared" si="11"/>
        <v>46321</v>
      </c>
      <c r="AC41" s="36">
        <f t="shared" si="11"/>
        <v>46322</v>
      </c>
      <c r="AD41" s="36">
        <f t="shared" si="11"/>
        <v>46323</v>
      </c>
      <c r="AE41" s="36">
        <f t="shared" si="11"/>
        <v>46324</v>
      </c>
      <c r="AF41" s="36">
        <f t="shared" si="11"/>
        <v>46325</v>
      </c>
      <c r="AG41" s="36">
        <f t="shared" si="11"/>
        <v>46326</v>
      </c>
      <c r="AH41" s="48" t="s">
        <v>31</v>
      </c>
      <c r="AI41" s="56">
        <f>+COUNTIFS(C42:AG42,"土",C46:AG46,"")+COUNTIFS(C42:AG42,"日",C46:AG46,"")</f>
        <v>9</v>
      </c>
    </row>
    <row r="42" spans="2:36">
      <c r="B42" s="11" t="s">
        <v>11</v>
      </c>
      <c r="C42" s="19" t="str">
        <f t="shared" ref="C42:AG42" si="12">IFERROR(TEXT(WEEKDAY(+C41),"aaa"),"")</f>
        <v>木</v>
      </c>
      <c r="D42" s="19" t="str">
        <f t="shared" si="12"/>
        <v>金</v>
      </c>
      <c r="E42" s="19" t="str">
        <f t="shared" si="12"/>
        <v>土</v>
      </c>
      <c r="F42" s="19" t="str">
        <f t="shared" si="12"/>
        <v>日</v>
      </c>
      <c r="G42" s="19" t="str">
        <f t="shared" si="12"/>
        <v>月</v>
      </c>
      <c r="H42" s="19" t="str">
        <f t="shared" si="12"/>
        <v>火</v>
      </c>
      <c r="I42" s="19" t="str">
        <f t="shared" si="12"/>
        <v>水</v>
      </c>
      <c r="J42" s="19" t="str">
        <f t="shared" si="12"/>
        <v>木</v>
      </c>
      <c r="K42" s="19" t="str">
        <f t="shared" si="12"/>
        <v>金</v>
      </c>
      <c r="L42" s="19" t="str">
        <f t="shared" si="12"/>
        <v>土</v>
      </c>
      <c r="M42" s="19" t="str">
        <f t="shared" si="12"/>
        <v>日</v>
      </c>
      <c r="N42" s="19" t="str">
        <f t="shared" si="12"/>
        <v>月</v>
      </c>
      <c r="O42" s="19" t="str">
        <f t="shared" si="12"/>
        <v>火</v>
      </c>
      <c r="P42" s="19" t="str">
        <f t="shared" si="12"/>
        <v>水</v>
      </c>
      <c r="Q42" s="19" t="str">
        <f t="shared" si="12"/>
        <v>木</v>
      </c>
      <c r="R42" s="19" t="str">
        <f t="shared" si="12"/>
        <v>金</v>
      </c>
      <c r="S42" s="19" t="str">
        <f t="shared" si="12"/>
        <v>土</v>
      </c>
      <c r="T42" s="19" t="str">
        <f t="shared" si="12"/>
        <v>日</v>
      </c>
      <c r="U42" s="19" t="str">
        <f t="shared" si="12"/>
        <v>月</v>
      </c>
      <c r="V42" s="19" t="str">
        <f t="shared" si="12"/>
        <v>火</v>
      </c>
      <c r="W42" s="19" t="str">
        <f t="shared" si="12"/>
        <v>水</v>
      </c>
      <c r="X42" s="19" t="str">
        <f t="shared" si="12"/>
        <v>木</v>
      </c>
      <c r="Y42" s="19" t="str">
        <f t="shared" si="12"/>
        <v>金</v>
      </c>
      <c r="Z42" s="19" t="str">
        <f t="shared" si="12"/>
        <v>土</v>
      </c>
      <c r="AA42" s="19" t="str">
        <f t="shared" si="12"/>
        <v>日</v>
      </c>
      <c r="AB42" s="19" t="str">
        <f t="shared" si="12"/>
        <v>月</v>
      </c>
      <c r="AC42" s="19" t="str">
        <f t="shared" si="12"/>
        <v>火</v>
      </c>
      <c r="AD42" s="19" t="str">
        <f t="shared" si="12"/>
        <v>水</v>
      </c>
      <c r="AE42" s="19" t="str">
        <f t="shared" si="12"/>
        <v>木</v>
      </c>
      <c r="AF42" s="19" t="str">
        <f t="shared" si="12"/>
        <v>金</v>
      </c>
      <c r="AG42" s="19" t="str">
        <f t="shared" si="12"/>
        <v>土</v>
      </c>
      <c r="AH42" s="48" t="s">
        <v>25</v>
      </c>
      <c r="AI42" s="56">
        <f>+COUNTIF(C46:AG46,"夏休")+COUNTIF(C46:AG46,"冬休")+COUNTIF(C46:AG46,"中止")</f>
        <v>0</v>
      </c>
    </row>
    <row r="43" spans="2:36" ht="13.5" customHeight="1">
      <c r="B43" s="12" t="s">
        <v>15</v>
      </c>
      <c r="C43" s="28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114"/>
      <c r="AE43" s="114"/>
      <c r="AF43" s="33"/>
      <c r="AG43" s="118"/>
      <c r="AH43" s="49" t="s">
        <v>4</v>
      </c>
      <c r="AI43" s="132">
        <f>COUNT(C41:AG41)-AI42</f>
        <v>31</v>
      </c>
    </row>
    <row r="44" spans="2:36" ht="13.5" customHeight="1">
      <c r="B44" s="13"/>
      <c r="C44" s="29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115"/>
      <c r="AE44" s="115"/>
      <c r="AF44" s="34"/>
      <c r="AG44" s="119"/>
      <c r="AH44" s="49" t="s">
        <v>9</v>
      </c>
      <c r="AI44" s="58">
        <f>+COUNTIF(C47:AG47,"休")</f>
        <v>0</v>
      </c>
      <c r="AJ44" s="66" t="str">
        <f>IF(AI45&gt;0.285,"",IF(AI44&lt;AI41,"←計画日数が足りません",""))</f>
        <v>←計画日数が足りません</v>
      </c>
    </row>
    <row r="45" spans="2:36" ht="13.5" customHeight="1">
      <c r="B45" s="14"/>
      <c r="C45" s="30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116"/>
      <c r="AE45" s="116"/>
      <c r="AF45" s="35"/>
      <c r="AG45" s="120"/>
      <c r="AH45" s="49" t="s">
        <v>16</v>
      </c>
      <c r="AI45" s="59">
        <f>+AI44/AI43</f>
        <v>0</v>
      </c>
    </row>
    <row r="46" spans="2:36">
      <c r="B46" s="15" t="s">
        <v>22</v>
      </c>
      <c r="C46" s="68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117"/>
      <c r="AE46" s="117"/>
      <c r="AF46" s="23"/>
      <c r="AG46" s="121"/>
      <c r="AH46" s="49" t="s">
        <v>18</v>
      </c>
      <c r="AI46" s="58">
        <f>+COUNTIF(C48:AG48,"*休")</f>
        <v>0</v>
      </c>
    </row>
    <row r="47" spans="2:36">
      <c r="B47" s="11" t="s">
        <v>0</v>
      </c>
      <c r="C47" s="68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123"/>
      <c r="AH47" s="50" t="s">
        <v>12</v>
      </c>
      <c r="AI47" s="60">
        <f>+AI46/AI43</f>
        <v>0</v>
      </c>
    </row>
    <row r="48" spans="2:36">
      <c r="B48" s="16" t="s">
        <v>13</v>
      </c>
      <c r="C48" s="69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122"/>
      <c r="AH48" s="127" t="s">
        <v>27</v>
      </c>
      <c r="AI48" s="61" t="str">
        <f>_xlfn.IFS(AI47&gt;=0.285,"OK",AI41&lt;=AI46,"OK",AI41&gt;AI46,"NG")</f>
        <v>NG</v>
      </c>
      <c r="AJ48" s="66" t="str">
        <f>IF(AI48="NG","←月単位未達成","←月単位達成")</f>
        <v>←月単位未達成</v>
      </c>
    </row>
    <row r="49" spans="2:36" hidden="1">
      <c r="C49" s="86" t="str">
        <f>IF($C46="","通常",C46)</f>
        <v>通常</v>
      </c>
      <c r="D49" s="86" t="str">
        <f t="shared" ref="D49:AG49" si="13">IF(D46="","通常",D46)</f>
        <v>通常</v>
      </c>
      <c r="E49" s="86" t="str">
        <f t="shared" si="13"/>
        <v>通常</v>
      </c>
      <c r="F49" s="86" t="str">
        <f t="shared" si="13"/>
        <v>通常</v>
      </c>
      <c r="G49" s="86" t="str">
        <f t="shared" si="13"/>
        <v>通常</v>
      </c>
      <c r="H49" s="86" t="str">
        <f t="shared" si="13"/>
        <v>通常</v>
      </c>
      <c r="I49" s="86" t="str">
        <f t="shared" si="13"/>
        <v>通常</v>
      </c>
      <c r="J49" s="86" t="str">
        <f t="shared" si="13"/>
        <v>通常</v>
      </c>
      <c r="K49" s="86" t="str">
        <f t="shared" si="13"/>
        <v>通常</v>
      </c>
      <c r="L49" s="86" t="str">
        <f t="shared" si="13"/>
        <v>通常</v>
      </c>
      <c r="M49" s="86" t="str">
        <f t="shared" si="13"/>
        <v>通常</v>
      </c>
      <c r="N49" s="86" t="str">
        <f t="shared" si="13"/>
        <v>通常</v>
      </c>
      <c r="O49" s="86" t="str">
        <f t="shared" si="13"/>
        <v>通常</v>
      </c>
      <c r="P49" s="86" t="str">
        <f t="shared" si="13"/>
        <v>通常</v>
      </c>
      <c r="Q49" s="86" t="str">
        <f t="shared" si="13"/>
        <v>通常</v>
      </c>
      <c r="R49" s="86" t="str">
        <f t="shared" si="13"/>
        <v>通常</v>
      </c>
      <c r="S49" s="86" t="str">
        <f t="shared" si="13"/>
        <v>通常</v>
      </c>
      <c r="T49" s="86" t="str">
        <f t="shared" si="13"/>
        <v>通常</v>
      </c>
      <c r="U49" s="86" t="str">
        <f t="shared" si="13"/>
        <v>通常</v>
      </c>
      <c r="V49" s="86" t="str">
        <f t="shared" si="13"/>
        <v>通常</v>
      </c>
      <c r="W49" s="86" t="str">
        <f t="shared" si="13"/>
        <v>通常</v>
      </c>
      <c r="X49" s="86" t="str">
        <f t="shared" si="13"/>
        <v>通常</v>
      </c>
      <c r="Y49" s="86" t="str">
        <f t="shared" si="13"/>
        <v>通常</v>
      </c>
      <c r="Z49" s="86" t="str">
        <f t="shared" si="13"/>
        <v>通常</v>
      </c>
      <c r="AA49" s="86" t="str">
        <f t="shared" si="13"/>
        <v>通常</v>
      </c>
      <c r="AB49" s="86" t="str">
        <f t="shared" si="13"/>
        <v>通常</v>
      </c>
      <c r="AC49" s="86" t="str">
        <f t="shared" si="13"/>
        <v>通常</v>
      </c>
      <c r="AD49" s="86" t="str">
        <f t="shared" si="13"/>
        <v>通常</v>
      </c>
      <c r="AE49" s="86" t="str">
        <f t="shared" si="13"/>
        <v>通常</v>
      </c>
      <c r="AF49" s="86" t="str">
        <f t="shared" si="13"/>
        <v>通常</v>
      </c>
      <c r="AG49" s="86" t="str">
        <f t="shared" si="13"/>
        <v>通常</v>
      </c>
      <c r="AI49" s="62"/>
      <c r="AJ49" s="66"/>
    </row>
    <row r="50" spans="2:36" hidden="1">
      <c r="C50" s="86" t="str">
        <f t="shared" ref="C50:AG50" si="14">IF(C46="","通常実績",C46)</f>
        <v>通常実績</v>
      </c>
      <c r="D50" s="86" t="str">
        <f t="shared" si="14"/>
        <v>通常実績</v>
      </c>
      <c r="E50" s="86" t="str">
        <f t="shared" si="14"/>
        <v>通常実績</v>
      </c>
      <c r="F50" s="86" t="str">
        <f t="shared" si="14"/>
        <v>通常実績</v>
      </c>
      <c r="G50" s="86" t="str">
        <f t="shared" si="14"/>
        <v>通常実績</v>
      </c>
      <c r="H50" s="86" t="str">
        <f t="shared" si="14"/>
        <v>通常実績</v>
      </c>
      <c r="I50" s="86" t="str">
        <f t="shared" si="14"/>
        <v>通常実績</v>
      </c>
      <c r="J50" s="86" t="str">
        <f t="shared" si="14"/>
        <v>通常実績</v>
      </c>
      <c r="K50" s="86" t="str">
        <f t="shared" si="14"/>
        <v>通常実績</v>
      </c>
      <c r="L50" s="86" t="str">
        <f t="shared" si="14"/>
        <v>通常実績</v>
      </c>
      <c r="M50" s="86" t="str">
        <f t="shared" si="14"/>
        <v>通常実績</v>
      </c>
      <c r="N50" s="86" t="str">
        <f t="shared" si="14"/>
        <v>通常実績</v>
      </c>
      <c r="O50" s="86" t="str">
        <f t="shared" si="14"/>
        <v>通常実績</v>
      </c>
      <c r="P50" s="86" t="str">
        <f t="shared" si="14"/>
        <v>通常実績</v>
      </c>
      <c r="Q50" s="86" t="str">
        <f t="shared" si="14"/>
        <v>通常実績</v>
      </c>
      <c r="R50" s="86" t="str">
        <f t="shared" si="14"/>
        <v>通常実績</v>
      </c>
      <c r="S50" s="86" t="str">
        <f t="shared" si="14"/>
        <v>通常実績</v>
      </c>
      <c r="T50" s="86" t="str">
        <f t="shared" si="14"/>
        <v>通常実績</v>
      </c>
      <c r="U50" s="86" t="str">
        <f t="shared" si="14"/>
        <v>通常実績</v>
      </c>
      <c r="V50" s="86" t="str">
        <f t="shared" si="14"/>
        <v>通常実績</v>
      </c>
      <c r="W50" s="86" t="str">
        <f t="shared" si="14"/>
        <v>通常実績</v>
      </c>
      <c r="X50" s="86" t="str">
        <f t="shared" si="14"/>
        <v>通常実績</v>
      </c>
      <c r="Y50" s="86" t="str">
        <f t="shared" si="14"/>
        <v>通常実績</v>
      </c>
      <c r="Z50" s="86" t="str">
        <f t="shared" si="14"/>
        <v>通常実績</v>
      </c>
      <c r="AA50" s="86" t="str">
        <f t="shared" si="14"/>
        <v>通常実績</v>
      </c>
      <c r="AB50" s="86" t="str">
        <f t="shared" si="14"/>
        <v>通常実績</v>
      </c>
      <c r="AC50" s="86" t="str">
        <f t="shared" si="14"/>
        <v>通常実績</v>
      </c>
      <c r="AD50" s="86" t="str">
        <f t="shared" si="14"/>
        <v>通常実績</v>
      </c>
      <c r="AE50" s="86" t="str">
        <f t="shared" si="14"/>
        <v>通常実績</v>
      </c>
      <c r="AF50" s="86" t="str">
        <f t="shared" si="14"/>
        <v>通常実績</v>
      </c>
      <c r="AG50" s="86" t="str">
        <f t="shared" si="14"/>
        <v>通常実績</v>
      </c>
      <c r="AI50" s="62"/>
      <c r="AJ50" s="66"/>
    </row>
    <row r="52" spans="2:36" hidden="1">
      <c r="C52" s="2">
        <f>YEAR(C55)</f>
        <v>2026</v>
      </c>
      <c r="D52" s="2">
        <f>MONTH(C55)</f>
        <v>11</v>
      </c>
    </row>
    <row r="53" spans="2:36">
      <c r="B53" s="82" t="s">
        <v>28</v>
      </c>
      <c r="C53" s="17">
        <f>C55</f>
        <v>46327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55"/>
    </row>
    <row r="54" spans="2:36" hidden="1">
      <c r="B54" s="83"/>
      <c r="C54" s="36">
        <f>DATE($C52,$D52,1)</f>
        <v>46327</v>
      </c>
      <c r="D54" s="36">
        <f t="shared" ref="D54:AG54" si="15">C54+1</f>
        <v>46328</v>
      </c>
      <c r="E54" s="36">
        <f t="shared" si="15"/>
        <v>46329</v>
      </c>
      <c r="F54" s="36">
        <f t="shared" si="15"/>
        <v>46330</v>
      </c>
      <c r="G54" s="36">
        <f t="shared" si="15"/>
        <v>46331</v>
      </c>
      <c r="H54" s="36">
        <f t="shared" si="15"/>
        <v>46332</v>
      </c>
      <c r="I54" s="36">
        <f t="shared" si="15"/>
        <v>46333</v>
      </c>
      <c r="J54" s="36">
        <f t="shared" si="15"/>
        <v>46334</v>
      </c>
      <c r="K54" s="36">
        <f t="shared" si="15"/>
        <v>46335</v>
      </c>
      <c r="L54" s="36">
        <f t="shared" si="15"/>
        <v>46336</v>
      </c>
      <c r="M54" s="36">
        <f t="shared" si="15"/>
        <v>46337</v>
      </c>
      <c r="N54" s="36">
        <f t="shared" si="15"/>
        <v>46338</v>
      </c>
      <c r="O54" s="36">
        <f t="shared" si="15"/>
        <v>46339</v>
      </c>
      <c r="P54" s="36">
        <f t="shared" si="15"/>
        <v>46340</v>
      </c>
      <c r="Q54" s="36">
        <f t="shared" si="15"/>
        <v>46341</v>
      </c>
      <c r="R54" s="36">
        <f t="shared" si="15"/>
        <v>46342</v>
      </c>
      <c r="S54" s="36">
        <f t="shared" si="15"/>
        <v>46343</v>
      </c>
      <c r="T54" s="36">
        <f t="shared" si="15"/>
        <v>46344</v>
      </c>
      <c r="U54" s="36">
        <f t="shared" si="15"/>
        <v>46345</v>
      </c>
      <c r="V54" s="36">
        <f t="shared" si="15"/>
        <v>46346</v>
      </c>
      <c r="W54" s="36">
        <f t="shared" si="15"/>
        <v>46347</v>
      </c>
      <c r="X54" s="36">
        <f t="shared" si="15"/>
        <v>46348</v>
      </c>
      <c r="Y54" s="36">
        <f t="shared" si="15"/>
        <v>46349</v>
      </c>
      <c r="Z54" s="36">
        <f t="shared" si="15"/>
        <v>46350</v>
      </c>
      <c r="AA54" s="36">
        <f t="shared" si="15"/>
        <v>46351</v>
      </c>
      <c r="AB54" s="36">
        <f t="shared" si="15"/>
        <v>46352</v>
      </c>
      <c r="AC54" s="36">
        <f t="shared" si="15"/>
        <v>46353</v>
      </c>
      <c r="AD54" s="36">
        <f t="shared" si="15"/>
        <v>46354</v>
      </c>
      <c r="AE54" s="36">
        <f t="shared" si="15"/>
        <v>46355</v>
      </c>
      <c r="AF54" s="36">
        <f t="shared" si="15"/>
        <v>46356</v>
      </c>
      <c r="AG54" s="36">
        <f t="shared" si="15"/>
        <v>46357</v>
      </c>
      <c r="AH54" s="128"/>
      <c r="AI54" s="133"/>
    </row>
    <row r="55" spans="2:36">
      <c r="B55" s="84" t="s">
        <v>30</v>
      </c>
      <c r="C55" s="87">
        <f>IF(EDATE(C40,1)&gt;$G$8,"",EDATE(C40,1))</f>
        <v>46327</v>
      </c>
      <c r="D55" s="36">
        <f t="shared" ref="D55:AG55" si="16">IF(D54&gt;$G$8,"",IF(C55=EOMONTH(DATE($C52,$D52,1),0),"",IF(C55="","",C55+1)))</f>
        <v>46328</v>
      </c>
      <c r="E55" s="36">
        <f t="shared" si="16"/>
        <v>46329</v>
      </c>
      <c r="F55" s="36">
        <f t="shared" si="16"/>
        <v>46330</v>
      </c>
      <c r="G55" s="36">
        <f t="shared" si="16"/>
        <v>46331</v>
      </c>
      <c r="H55" s="36">
        <f t="shared" si="16"/>
        <v>46332</v>
      </c>
      <c r="I55" s="36">
        <f t="shared" si="16"/>
        <v>46333</v>
      </c>
      <c r="J55" s="36">
        <f t="shared" si="16"/>
        <v>46334</v>
      </c>
      <c r="K55" s="36">
        <f t="shared" si="16"/>
        <v>46335</v>
      </c>
      <c r="L55" s="36">
        <f t="shared" si="16"/>
        <v>46336</v>
      </c>
      <c r="M55" s="36">
        <f t="shared" si="16"/>
        <v>46337</v>
      </c>
      <c r="N55" s="36">
        <f t="shared" si="16"/>
        <v>46338</v>
      </c>
      <c r="O55" s="36">
        <f t="shared" si="16"/>
        <v>46339</v>
      </c>
      <c r="P55" s="36">
        <f t="shared" si="16"/>
        <v>46340</v>
      </c>
      <c r="Q55" s="36">
        <f t="shared" si="16"/>
        <v>46341</v>
      </c>
      <c r="R55" s="36">
        <f t="shared" si="16"/>
        <v>46342</v>
      </c>
      <c r="S55" s="36">
        <f t="shared" si="16"/>
        <v>46343</v>
      </c>
      <c r="T55" s="36">
        <f t="shared" si="16"/>
        <v>46344</v>
      </c>
      <c r="U55" s="36">
        <f t="shared" si="16"/>
        <v>46345</v>
      </c>
      <c r="V55" s="36">
        <f t="shared" si="16"/>
        <v>46346</v>
      </c>
      <c r="W55" s="36">
        <f t="shared" si="16"/>
        <v>46347</v>
      </c>
      <c r="X55" s="36">
        <f t="shared" si="16"/>
        <v>46348</v>
      </c>
      <c r="Y55" s="36">
        <f t="shared" si="16"/>
        <v>46349</v>
      </c>
      <c r="Z55" s="36">
        <f t="shared" si="16"/>
        <v>46350</v>
      </c>
      <c r="AA55" s="36">
        <f t="shared" si="16"/>
        <v>46351</v>
      </c>
      <c r="AB55" s="36">
        <f t="shared" si="16"/>
        <v>46352</v>
      </c>
      <c r="AC55" s="36">
        <f t="shared" si="16"/>
        <v>46353</v>
      </c>
      <c r="AD55" s="36">
        <f t="shared" si="16"/>
        <v>46354</v>
      </c>
      <c r="AE55" s="36">
        <f t="shared" si="16"/>
        <v>46355</v>
      </c>
      <c r="AF55" s="36">
        <f t="shared" si="16"/>
        <v>46356</v>
      </c>
      <c r="AG55" s="36" t="str">
        <f t="shared" si="16"/>
        <v/>
      </c>
      <c r="AH55" s="48" t="s">
        <v>31</v>
      </c>
      <c r="AI55" s="56">
        <f>+COUNTIFS(C56:AG56,"土",C60:AG60,"")+COUNTIFS(C56:AG56,"日",C60:AG60,"")</f>
        <v>9</v>
      </c>
    </row>
    <row r="56" spans="2:36">
      <c r="B56" s="11" t="s">
        <v>11</v>
      </c>
      <c r="C56" s="19" t="str">
        <f t="shared" ref="C56:AG56" si="17">IFERROR(TEXT(WEEKDAY(+C55),"aaa"),"")</f>
        <v>日</v>
      </c>
      <c r="D56" s="19" t="str">
        <f t="shared" si="17"/>
        <v>月</v>
      </c>
      <c r="E56" s="19" t="str">
        <f t="shared" si="17"/>
        <v>火</v>
      </c>
      <c r="F56" s="19" t="str">
        <f t="shared" si="17"/>
        <v>水</v>
      </c>
      <c r="G56" s="19" t="str">
        <f t="shared" si="17"/>
        <v>木</v>
      </c>
      <c r="H56" s="19" t="str">
        <f t="shared" si="17"/>
        <v>金</v>
      </c>
      <c r="I56" s="19" t="str">
        <f t="shared" si="17"/>
        <v>土</v>
      </c>
      <c r="J56" s="19" t="str">
        <f t="shared" si="17"/>
        <v>日</v>
      </c>
      <c r="K56" s="19" t="str">
        <f t="shared" si="17"/>
        <v>月</v>
      </c>
      <c r="L56" s="19" t="str">
        <f t="shared" si="17"/>
        <v>火</v>
      </c>
      <c r="M56" s="19" t="str">
        <f t="shared" si="17"/>
        <v>水</v>
      </c>
      <c r="N56" s="19" t="str">
        <f t="shared" si="17"/>
        <v>木</v>
      </c>
      <c r="O56" s="19" t="str">
        <f t="shared" si="17"/>
        <v>金</v>
      </c>
      <c r="P56" s="19" t="str">
        <f t="shared" si="17"/>
        <v>土</v>
      </c>
      <c r="Q56" s="19" t="str">
        <f t="shared" si="17"/>
        <v>日</v>
      </c>
      <c r="R56" s="19" t="str">
        <f t="shared" si="17"/>
        <v>月</v>
      </c>
      <c r="S56" s="19" t="str">
        <f t="shared" si="17"/>
        <v>火</v>
      </c>
      <c r="T56" s="19" t="str">
        <f t="shared" si="17"/>
        <v>水</v>
      </c>
      <c r="U56" s="19" t="str">
        <f t="shared" si="17"/>
        <v>木</v>
      </c>
      <c r="V56" s="19" t="str">
        <f t="shared" si="17"/>
        <v>金</v>
      </c>
      <c r="W56" s="19" t="str">
        <f t="shared" si="17"/>
        <v>土</v>
      </c>
      <c r="X56" s="19" t="str">
        <f t="shared" si="17"/>
        <v>日</v>
      </c>
      <c r="Y56" s="19" t="str">
        <f t="shared" si="17"/>
        <v>月</v>
      </c>
      <c r="Z56" s="19" t="str">
        <f t="shared" si="17"/>
        <v>火</v>
      </c>
      <c r="AA56" s="19" t="str">
        <f t="shared" si="17"/>
        <v>水</v>
      </c>
      <c r="AB56" s="19" t="str">
        <f t="shared" si="17"/>
        <v>木</v>
      </c>
      <c r="AC56" s="19" t="str">
        <f t="shared" si="17"/>
        <v>金</v>
      </c>
      <c r="AD56" s="19" t="str">
        <f t="shared" si="17"/>
        <v>土</v>
      </c>
      <c r="AE56" s="19" t="str">
        <f t="shared" si="17"/>
        <v>日</v>
      </c>
      <c r="AF56" s="19" t="str">
        <f t="shared" si="17"/>
        <v>月</v>
      </c>
      <c r="AG56" s="19" t="str">
        <f t="shared" si="17"/>
        <v/>
      </c>
      <c r="AH56" s="48" t="s">
        <v>25</v>
      </c>
      <c r="AI56" s="56">
        <f>+COUNTIF(C60:AG60,"夏休")+COUNTIF(C60:AG60,"冬休")+COUNTIF(C60:AG60,"中止")</f>
        <v>0</v>
      </c>
    </row>
    <row r="57" spans="2:36" ht="13.5" customHeight="1">
      <c r="B57" s="12" t="s">
        <v>15</v>
      </c>
      <c r="C57" s="28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114"/>
      <c r="AE57" s="114"/>
      <c r="AF57" s="33"/>
      <c r="AG57" s="118"/>
      <c r="AH57" s="49" t="s">
        <v>4</v>
      </c>
      <c r="AI57" s="132">
        <f>COUNT(C55:AG55)-AI56</f>
        <v>30</v>
      </c>
    </row>
    <row r="58" spans="2:36" ht="13.5" customHeight="1">
      <c r="B58" s="13"/>
      <c r="C58" s="29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115"/>
      <c r="AE58" s="115"/>
      <c r="AF58" s="34"/>
      <c r="AG58" s="119"/>
      <c r="AH58" s="49" t="s">
        <v>9</v>
      </c>
      <c r="AI58" s="58">
        <f>+COUNTIF(C61:AG61,"休")</f>
        <v>0</v>
      </c>
      <c r="AJ58" s="66" t="str">
        <f>IF(AI59&gt;0.285,"",IF(AI58&lt;AI55,"←計画日数が足りません",""))</f>
        <v>←計画日数が足りません</v>
      </c>
    </row>
    <row r="59" spans="2:36" ht="13.5" customHeight="1">
      <c r="B59" s="14"/>
      <c r="C59" s="30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116"/>
      <c r="AE59" s="116"/>
      <c r="AF59" s="35"/>
      <c r="AG59" s="120"/>
      <c r="AH59" s="49" t="s">
        <v>16</v>
      </c>
      <c r="AI59" s="59">
        <f>+AI58/AI57</f>
        <v>0</v>
      </c>
    </row>
    <row r="60" spans="2:36">
      <c r="B60" s="15" t="s">
        <v>22</v>
      </c>
      <c r="C60" s="68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117"/>
      <c r="AE60" s="117"/>
      <c r="AF60" s="23"/>
      <c r="AG60" s="121"/>
      <c r="AH60" s="49" t="s">
        <v>18</v>
      </c>
      <c r="AI60" s="58">
        <f>+COUNTIF(C62:AG62,"*休")</f>
        <v>0</v>
      </c>
    </row>
    <row r="61" spans="2:36">
      <c r="B61" s="11" t="s">
        <v>0</v>
      </c>
      <c r="C61" s="68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123"/>
      <c r="AH61" s="50" t="s">
        <v>12</v>
      </c>
      <c r="AI61" s="60">
        <f>+AI60/AI57</f>
        <v>0</v>
      </c>
    </row>
    <row r="62" spans="2:36">
      <c r="B62" s="16" t="s">
        <v>13</v>
      </c>
      <c r="C62" s="69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122"/>
      <c r="AH62" s="127" t="s">
        <v>27</v>
      </c>
      <c r="AI62" s="61" t="str">
        <f>_xlfn.IFS(AI61&gt;=0.285,"OK",AI55&lt;=AI60,"OK",AI55&gt;AI60,"NG")</f>
        <v>NG</v>
      </c>
      <c r="AJ62" s="66" t="str">
        <f>IF(AI62="NG","←月単位未達成","←月単位達成")</f>
        <v>←月単位未達成</v>
      </c>
    </row>
    <row r="63" spans="2:36" hidden="1">
      <c r="C63" s="86" t="str">
        <f>IF($C60="","通常",C60)</f>
        <v>通常</v>
      </c>
      <c r="D63" s="86" t="str">
        <f t="shared" ref="D63:AG63" si="18">IF(D60="","通常",D60)</f>
        <v>通常</v>
      </c>
      <c r="E63" s="86" t="str">
        <f t="shared" si="18"/>
        <v>通常</v>
      </c>
      <c r="F63" s="86" t="str">
        <f t="shared" si="18"/>
        <v>通常</v>
      </c>
      <c r="G63" s="86" t="str">
        <f t="shared" si="18"/>
        <v>通常</v>
      </c>
      <c r="H63" s="86" t="str">
        <f t="shared" si="18"/>
        <v>通常</v>
      </c>
      <c r="I63" s="86" t="str">
        <f t="shared" si="18"/>
        <v>通常</v>
      </c>
      <c r="J63" s="86" t="str">
        <f t="shared" si="18"/>
        <v>通常</v>
      </c>
      <c r="K63" s="86" t="str">
        <f t="shared" si="18"/>
        <v>通常</v>
      </c>
      <c r="L63" s="86" t="str">
        <f t="shared" si="18"/>
        <v>通常</v>
      </c>
      <c r="M63" s="86" t="str">
        <f t="shared" si="18"/>
        <v>通常</v>
      </c>
      <c r="N63" s="86" t="str">
        <f t="shared" si="18"/>
        <v>通常</v>
      </c>
      <c r="O63" s="86" t="str">
        <f t="shared" si="18"/>
        <v>通常</v>
      </c>
      <c r="P63" s="86" t="str">
        <f t="shared" si="18"/>
        <v>通常</v>
      </c>
      <c r="Q63" s="86" t="str">
        <f t="shared" si="18"/>
        <v>通常</v>
      </c>
      <c r="R63" s="86" t="str">
        <f t="shared" si="18"/>
        <v>通常</v>
      </c>
      <c r="S63" s="86" t="str">
        <f t="shared" si="18"/>
        <v>通常</v>
      </c>
      <c r="T63" s="86" t="str">
        <f t="shared" si="18"/>
        <v>通常</v>
      </c>
      <c r="U63" s="86" t="str">
        <f t="shared" si="18"/>
        <v>通常</v>
      </c>
      <c r="V63" s="86" t="str">
        <f t="shared" si="18"/>
        <v>通常</v>
      </c>
      <c r="W63" s="86" t="str">
        <f t="shared" si="18"/>
        <v>通常</v>
      </c>
      <c r="X63" s="86" t="str">
        <f t="shared" si="18"/>
        <v>通常</v>
      </c>
      <c r="Y63" s="86" t="str">
        <f t="shared" si="18"/>
        <v>通常</v>
      </c>
      <c r="Z63" s="86" t="str">
        <f t="shared" si="18"/>
        <v>通常</v>
      </c>
      <c r="AA63" s="86" t="str">
        <f t="shared" si="18"/>
        <v>通常</v>
      </c>
      <c r="AB63" s="86" t="str">
        <f t="shared" si="18"/>
        <v>通常</v>
      </c>
      <c r="AC63" s="86" t="str">
        <f t="shared" si="18"/>
        <v>通常</v>
      </c>
      <c r="AD63" s="86" t="str">
        <f t="shared" si="18"/>
        <v>通常</v>
      </c>
      <c r="AE63" s="86" t="str">
        <f t="shared" si="18"/>
        <v>通常</v>
      </c>
      <c r="AF63" s="86" t="str">
        <f t="shared" si="18"/>
        <v>通常</v>
      </c>
      <c r="AG63" s="86" t="str">
        <f t="shared" si="18"/>
        <v>通常</v>
      </c>
      <c r="AI63" s="62"/>
      <c r="AJ63" s="66"/>
    </row>
    <row r="64" spans="2:36" hidden="1">
      <c r="C64" s="86" t="str">
        <f t="shared" ref="C64:AG64" si="19">IF(C60="","通常実績",C60)</f>
        <v>通常実績</v>
      </c>
      <c r="D64" s="86" t="str">
        <f t="shared" si="19"/>
        <v>通常実績</v>
      </c>
      <c r="E64" s="86" t="str">
        <f t="shared" si="19"/>
        <v>通常実績</v>
      </c>
      <c r="F64" s="86" t="str">
        <f t="shared" si="19"/>
        <v>通常実績</v>
      </c>
      <c r="G64" s="86" t="str">
        <f t="shared" si="19"/>
        <v>通常実績</v>
      </c>
      <c r="H64" s="86" t="str">
        <f t="shared" si="19"/>
        <v>通常実績</v>
      </c>
      <c r="I64" s="86" t="str">
        <f t="shared" si="19"/>
        <v>通常実績</v>
      </c>
      <c r="J64" s="86" t="str">
        <f t="shared" si="19"/>
        <v>通常実績</v>
      </c>
      <c r="K64" s="86" t="str">
        <f t="shared" si="19"/>
        <v>通常実績</v>
      </c>
      <c r="L64" s="86" t="str">
        <f t="shared" si="19"/>
        <v>通常実績</v>
      </c>
      <c r="M64" s="86" t="str">
        <f t="shared" si="19"/>
        <v>通常実績</v>
      </c>
      <c r="N64" s="86" t="str">
        <f t="shared" si="19"/>
        <v>通常実績</v>
      </c>
      <c r="O64" s="86" t="str">
        <f t="shared" si="19"/>
        <v>通常実績</v>
      </c>
      <c r="P64" s="86" t="str">
        <f t="shared" si="19"/>
        <v>通常実績</v>
      </c>
      <c r="Q64" s="86" t="str">
        <f t="shared" si="19"/>
        <v>通常実績</v>
      </c>
      <c r="R64" s="86" t="str">
        <f t="shared" si="19"/>
        <v>通常実績</v>
      </c>
      <c r="S64" s="86" t="str">
        <f t="shared" si="19"/>
        <v>通常実績</v>
      </c>
      <c r="T64" s="86" t="str">
        <f t="shared" si="19"/>
        <v>通常実績</v>
      </c>
      <c r="U64" s="86" t="str">
        <f t="shared" si="19"/>
        <v>通常実績</v>
      </c>
      <c r="V64" s="86" t="str">
        <f t="shared" si="19"/>
        <v>通常実績</v>
      </c>
      <c r="W64" s="86" t="str">
        <f t="shared" si="19"/>
        <v>通常実績</v>
      </c>
      <c r="X64" s="86" t="str">
        <f t="shared" si="19"/>
        <v>通常実績</v>
      </c>
      <c r="Y64" s="86" t="str">
        <f t="shared" si="19"/>
        <v>通常実績</v>
      </c>
      <c r="Z64" s="86" t="str">
        <f t="shared" si="19"/>
        <v>通常実績</v>
      </c>
      <c r="AA64" s="86" t="str">
        <f t="shared" si="19"/>
        <v>通常実績</v>
      </c>
      <c r="AB64" s="86" t="str">
        <f t="shared" si="19"/>
        <v>通常実績</v>
      </c>
      <c r="AC64" s="86" t="str">
        <f t="shared" si="19"/>
        <v>通常実績</v>
      </c>
      <c r="AD64" s="86" t="str">
        <f t="shared" si="19"/>
        <v>通常実績</v>
      </c>
      <c r="AE64" s="86" t="str">
        <f t="shared" si="19"/>
        <v>通常実績</v>
      </c>
      <c r="AF64" s="86" t="str">
        <f t="shared" si="19"/>
        <v>通常実績</v>
      </c>
      <c r="AG64" s="86" t="str">
        <f t="shared" si="19"/>
        <v>通常実績</v>
      </c>
      <c r="AI64" s="62"/>
      <c r="AJ64" s="66"/>
    </row>
    <row r="66" spans="2:36" hidden="1">
      <c r="C66" s="2">
        <f>YEAR(C69)</f>
        <v>2026</v>
      </c>
      <c r="D66" s="2">
        <f>MONTH(C69)</f>
        <v>12</v>
      </c>
    </row>
    <row r="67" spans="2:36">
      <c r="B67" s="82" t="s">
        <v>28</v>
      </c>
      <c r="C67" s="17">
        <f>C69</f>
        <v>46357</v>
      </c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1"/>
      <c r="AI67" s="55"/>
    </row>
    <row r="68" spans="2:36" hidden="1">
      <c r="B68" s="83"/>
      <c r="C68" s="36">
        <f>DATE($C66,$D66,1)</f>
        <v>46357</v>
      </c>
      <c r="D68" s="36">
        <f t="shared" ref="D68:AG68" si="20">C68+1</f>
        <v>46358</v>
      </c>
      <c r="E68" s="36">
        <f t="shared" si="20"/>
        <v>46359</v>
      </c>
      <c r="F68" s="36">
        <f t="shared" si="20"/>
        <v>46360</v>
      </c>
      <c r="G68" s="36">
        <f t="shared" si="20"/>
        <v>46361</v>
      </c>
      <c r="H68" s="36">
        <f t="shared" si="20"/>
        <v>46362</v>
      </c>
      <c r="I68" s="36">
        <f t="shared" si="20"/>
        <v>46363</v>
      </c>
      <c r="J68" s="36">
        <f t="shared" si="20"/>
        <v>46364</v>
      </c>
      <c r="K68" s="36">
        <f t="shared" si="20"/>
        <v>46365</v>
      </c>
      <c r="L68" s="36">
        <f t="shared" si="20"/>
        <v>46366</v>
      </c>
      <c r="M68" s="36">
        <f t="shared" si="20"/>
        <v>46367</v>
      </c>
      <c r="N68" s="36">
        <f t="shared" si="20"/>
        <v>46368</v>
      </c>
      <c r="O68" s="36">
        <f t="shared" si="20"/>
        <v>46369</v>
      </c>
      <c r="P68" s="36">
        <f t="shared" si="20"/>
        <v>46370</v>
      </c>
      <c r="Q68" s="36">
        <f t="shared" si="20"/>
        <v>46371</v>
      </c>
      <c r="R68" s="36">
        <f t="shared" si="20"/>
        <v>46372</v>
      </c>
      <c r="S68" s="36">
        <f t="shared" si="20"/>
        <v>46373</v>
      </c>
      <c r="T68" s="36">
        <f t="shared" si="20"/>
        <v>46374</v>
      </c>
      <c r="U68" s="36">
        <f t="shared" si="20"/>
        <v>46375</v>
      </c>
      <c r="V68" s="36">
        <f t="shared" si="20"/>
        <v>46376</v>
      </c>
      <c r="W68" s="36">
        <f t="shared" si="20"/>
        <v>46377</v>
      </c>
      <c r="X68" s="36">
        <f t="shared" si="20"/>
        <v>46378</v>
      </c>
      <c r="Y68" s="36">
        <f t="shared" si="20"/>
        <v>46379</v>
      </c>
      <c r="Z68" s="36">
        <f t="shared" si="20"/>
        <v>46380</v>
      </c>
      <c r="AA68" s="36">
        <f t="shared" si="20"/>
        <v>46381</v>
      </c>
      <c r="AB68" s="36">
        <f t="shared" si="20"/>
        <v>46382</v>
      </c>
      <c r="AC68" s="36">
        <f t="shared" si="20"/>
        <v>46383</v>
      </c>
      <c r="AD68" s="36">
        <f t="shared" si="20"/>
        <v>46384</v>
      </c>
      <c r="AE68" s="36">
        <f t="shared" si="20"/>
        <v>46385</v>
      </c>
      <c r="AF68" s="36">
        <f t="shared" si="20"/>
        <v>46386</v>
      </c>
      <c r="AG68" s="36">
        <f t="shared" si="20"/>
        <v>46387</v>
      </c>
      <c r="AH68" s="128"/>
      <c r="AI68" s="133"/>
    </row>
    <row r="69" spans="2:36">
      <c r="B69" s="84" t="s">
        <v>30</v>
      </c>
      <c r="C69" s="87">
        <f>IF(EDATE(C54,1)&gt;$G$8,"",EDATE(C54,1))</f>
        <v>46357</v>
      </c>
      <c r="D69" s="36">
        <f t="shared" ref="D69:AG69" si="21">IF(D68&gt;$G$8,"",IF(C69=EOMONTH(DATE($C66,$D66,1),0),"",IF(C69="","",C69+1)))</f>
        <v>46358</v>
      </c>
      <c r="E69" s="36">
        <f t="shared" si="21"/>
        <v>46359</v>
      </c>
      <c r="F69" s="36">
        <f t="shared" si="21"/>
        <v>46360</v>
      </c>
      <c r="G69" s="36">
        <f t="shared" si="21"/>
        <v>46361</v>
      </c>
      <c r="H69" s="36">
        <f t="shared" si="21"/>
        <v>46362</v>
      </c>
      <c r="I69" s="36">
        <f t="shared" si="21"/>
        <v>46363</v>
      </c>
      <c r="J69" s="36">
        <f t="shared" si="21"/>
        <v>46364</v>
      </c>
      <c r="K69" s="36">
        <f t="shared" si="21"/>
        <v>46365</v>
      </c>
      <c r="L69" s="36">
        <f t="shared" si="21"/>
        <v>46366</v>
      </c>
      <c r="M69" s="36">
        <f t="shared" si="21"/>
        <v>46367</v>
      </c>
      <c r="N69" s="36">
        <f t="shared" si="21"/>
        <v>46368</v>
      </c>
      <c r="O69" s="36">
        <f t="shared" si="21"/>
        <v>46369</v>
      </c>
      <c r="P69" s="36">
        <f t="shared" si="21"/>
        <v>46370</v>
      </c>
      <c r="Q69" s="36">
        <f t="shared" si="21"/>
        <v>46371</v>
      </c>
      <c r="R69" s="36">
        <f t="shared" si="21"/>
        <v>46372</v>
      </c>
      <c r="S69" s="36">
        <f t="shared" si="21"/>
        <v>46373</v>
      </c>
      <c r="T69" s="36">
        <f t="shared" si="21"/>
        <v>46374</v>
      </c>
      <c r="U69" s="36">
        <f t="shared" si="21"/>
        <v>46375</v>
      </c>
      <c r="V69" s="36">
        <f t="shared" si="21"/>
        <v>46376</v>
      </c>
      <c r="W69" s="36">
        <f t="shared" si="21"/>
        <v>46377</v>
      </c>
      <c r="X69" s="36">
        <f t="shared" si="21"/>
        <v>46378</v>
      </c>
      <c r="Y69" s="36">
        <f t="shared" si="21"/>
        <v>46379</v>
      </c>
      <c r="Z69" s="36">
        <f t="shared" si="21"/>
        <v>46380</v>
      </c>
      <c r="AA69" s="36">
        <f t="shared" si="21"/>
        <v>46381</v>
      </c>
      <c r="AB69" s="36">
        <f t="shared" si="21"/>
        <v>46382</v>
      </c>
      <c r="AC69" s="36">
        <f t="shared" si="21"/>
        <v>46383</v>
      </c>
      <c r="AD69" s="36">
        <f t="shared" si="21"/>
        <v>46384</v>
      </c>
      <c r="AE69" s="36">
        <f t="shared" si="21"/>
        <v>46385</v>
      </c>
      <c r="AF69" s="36">
        <f t="shared" si="21"/>
        <v>46386</v>
      </c>
      <c r="AG69" s="36">
        <f t="shared" si="21"/>
        <v>46387</v>
      </c>
      <c r="AH69" s="48" t="s">
        <v>31</v>
      </c>
      <c r="AI69" s="56">
        <f>+COUNTIFS(C70:AG70,"土",C74:AG74,"")+COUNTIFS(C70:AG70,"日",C74:AG74,"")</f>
        <v>8</v>
      </c>
    </row>
    <row r="70" spans="2:36">
      <c r="B70" s="11" t="s">
        <v>11</v>
      </c>
      <c r="C70" s="19" t="str">
        <f t="shared" ref="C70:AG70" si="22">IFERROR(TEXT(WEEKDAY(+C69),"aaa"),"")</f>
        <v>火</v>
      </c>
      <c r="D70" s="19" t="str">
        <f t="shared" si="22"/>
        <v>水</v>
      </c>
      <c r="E70" s="19" t="str">
        <f t="shared" si="22"/>
        <v>木</v>
      </c>
      <c r="F70" s="19" t="str">
        <f t="shared" si="22"/>
        <v>金</v>
      </c>
      <c r="G70" s="19" t="str">
        <f t="shared" si="22"/>
        <v>土</v>
      </c>
      <c r="H70" s="19" t="str">
        <f t="shared" si="22"/>
        <v>日</v>
      </c>
      <c r="I70" s="19" t="str">
        <f t="shared" si="22"/>
        <v>月</v>
      </c>
      <c r="J70" s="19" t="str">
        <f t="shared" si="22"/>
        <v>火</v>
      </c>
      <c r="K70" s="19" t="str">
        <f t="shared" si="22"/>
        <v>水</v>
      </c>
      <c r="L70" s="19" t="str">
        <f t="shared" si="22"/>
        <v>木</v>
      </c>
      <c r="M70" s="19" t="str">
        <f t="shared" si="22"/>
        <v>金</v>
      </c>
      <c r="N70" s="19" t="str">
        <f t="shared" si="22"/>
        <v>土</v>
      </c>
      <c r="O70" s="19" t="str">
        <f t="shared" si="22"/>
        <v>日</v>
      </c>
      <c r="P70" s="19" t="str">
        <f t="shared" si="22"/>
        <v>月</v>
      </c>
      <c r="Q70" s="19" t="str">
        <f t="shared" si="22"/>
        <v>火</v>
      </c>
      <c r="R70" s="19" t="str">
        <f t="shared" si="22"/>
        <v>水</v>
      </c>
      <c r="S70" s="19" t="str">
        <f t="shared" si="22"/>
        <v>木</v>
      </c>
      <c r="T70" s="19" t="str">
        <f t="shared" si="22"/>
        <v>金</v>
      </c>
      <c r="U70" s="19" t="str">
        <f t="shared" si="22"/>
        <v>土</v>
      </c>
      <c r="V70" s="19" t="str">
        <f t="shared" si="22"/>
        <v>日</v>
      </c>
      <c r="W70" s="19" t="str">
        <f t="shared" si="22"/>
        <v>月</v>
      </c>
      <c r="X70" s="19" t="str">
        <f t="shared" si="22"/>
        <v>火</v>
      </c>
      <c r="Y70" s="19" t="str">
        <f t="shared" si="22"/>
        <v>水</v>
      </c>
      <c r="Z70" s="19" t="str">
        <f t="shared" si="22"/>
        <v>木</v>
      </c>
      <c r="AA70" s="19" t="str">
        <f t="shared" si="22"/>
        <v>金</v>
      </c>
      <c r="AB70" s="19" t="str">
        <f t="shared" si="22"/>
        <v>土</v>
      </c>
      <c r="AC70" s="19" t="str">
        <f t="shared" si="22"/>
        <v>日</v>
      </c>
      <c r="AD70" s="19" t="str">
        <f t="shared" si="22"/>
        <v>月</v>
      </c>
      <c r="AE70" s="19" t="str">
        <f t="shared" si="22"/>
        <v>火</v>
      </c>
      <c r="AF70" s="19" t="str">
        <f t="shared" si="22"/>
        <v>水</v>
      </c>
      <c r="AG70" s="19" t="str">
        <f t="shared" si="22"/>
        <v>木</v>
      </c>
      <c r="AH70" s="48" t="s">
        <v>25</v>
      </c>
      <c r="AI70" s="56">
        <f>+COUNTIF(C74:AG74,"夏休")+COUNTIF(C74:AG74,"冬休")+COUNTIF(C74:AG74,"中止")</f>
        <v>0</v>
      </c>
    </row>
    <row r="71" spans="2:36" ht="13.5" customHeight="1">
      <c r="B71" s="12" t="s">
        <v>15</v>
      </c>
      <c r="C71" s="28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114"/>
      <c r="AE71" s="114"/>
      <c r="AF71" s="33"/>
      <c r="AG71" s="118"/>
      <c r="AH71" s="49" t="s">
        <v>4</v>
      </c>
      <c r="AI71" s="132">
        <f>COUNT(C69:AG69)-AI70</f>
        <v>31</v>
      </c>
    </row>
    <row r="72" spans="2:36" ht="13.5" customHeight="1">
      <c r="B72" s="13"/>
      <c r="C72" s="29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115"/>
      <c r="AE72" s="115"/>
      <c r="AF72" s="34"/>
      <c r="AG72" s="119"/>
      <c r="AH72" s="49" t="s">
        <v>9</v>
      </c>
      <c r="AI72" s="58">
        <f>+COUNTIF(C75:AG75,"休")</f>
        <v>0</v>
      </c>
      <c r="AJ72" s="66" t="str">
        <f>IF(AI73&gt;0.285,"",IF(AI72&lt;AI69,"←計画日数が足りません",""))</f>
        <v>←計画日数が足りません</v>
      </c>
    </row>
    <row r="73" spans="2:36" ht="13.5" customHeight="1">
      <c r="B73" s="14"/>
      <c r="C73" s="30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116"/>
      <c r="AE73" s="116"/>
      <c r="AF73" s="35"/>
      <c r="AG73" s="120"/>
      <c r="AH73" s="49" t="s">
        <v>16</v>
      </c>
      <c r="AI73" s="59">
        <f>+AI72/AI71</f>
        <v>0</v>
      </c>
    </row>
    <row r="74" spans="2:36">
      <c r="B74" s="15" t="s">
        <v>22</v>
      </c>
      <c r="C74" s="68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117"/>
      <c r="AE74" s="117"/>
      <c r="AF74" s="23"/>
      <c r="AG74" s="121"/>
      <c r="AH74" s="49" t="s">
        <v>18</v>
      </c>
      <c r="AI74" s="58">
        <f>+COUNTIF(C76:AG76,"*休")</f>
        <v>0</v>
      </c>
    </row>
    <row r="75" spans="2:36">
      <c r="B75" s="11" t="s">
        <v>0</v>
      </c>
      <c r="C75" s="68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123"/>
      <c r="AH75" s="50" t="s">
        <v>12</v>
      </c>
      <c r="AI75" s="60">
        <f>+AI74/AI71</f>
        <v>0</v>
      </c>
    </row>
    <row r="76" spans="2:36">
      <c r="B76" s="16" t="s">
        <v>13</v>
      </c>
      <c r="C76" s="69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122"/>
      <c r="AH76" s="127" t="s">
        <v>27</v>
      </c>
      <c r="AI76" s="61" t="str">
        <f>_xlfn.IFS(AI75&gt;=0.285,"OK",AI69&lt;=AI74,"OK",AI69&gt;AI74,"NG")</f>
        <v>NG</v>
      </c>
      <c r="AJ76" s="66" t="str">
        <f>IF(AI76="NG","←月単位未達成","←月単位達成")</f>
        <v>←月単位未達成</v>
      </c>
    </row>
    <row r="77" spans="2:36" hidden="1">
      <c r="C77" s="86" t="str">
        <f>IF($C74="","通常",C74)</f>
        <v>通常</v>
      </c>
      <c r="D77" s="86" t="str">
        <f t="shared" ref="D77:AG77" si="23">IF(D74="","通常",D74)</f>
        <v>通常</v>
      </c>
      <c r="E77" s="86" t="str">
        <f t="shared" si="23"/>
        <v>通常</v>
      </c>
      <c r="F77" s="86" t="str">
        <f t="shared" si="23"/>
        <v>通常</v>
      </c>
      <c r="G77" s="86" t="str">
        <f t="shared" si="23"/>
        <v>通常</v>
      </c>
      <c r="H77" s="86" t="str">
        <f t="shared" si="23"/>
        <v>通常</v>
      </c>
      <c r="I77" s="86" t="str">
        <f t="shared" si="23"/>
        <v>通常</v>
      </c>
      <c r="J77" s="86" t="str">
        <f t="shared" si="23"/>
        <v>通常</v>
      </c>
      <c r="K77" s="86" t="str">
        <f t="shared" si="23"/>
        <v>通常</v>
      </c>
      <c r="L77" s="86" t="str">
        <f t="shared" si="23"/>
        <v>通常</v>
      </c>
      <c r="M77" s="86" t="str">
        <f t="shared" si="23"/>
        <v>通常</v>
      </c>
      <c r="N77" s="86" t="str">
        <f t="shared" si="23"/>
        <v>通常</v>
      </c>
      <c r="O77" s="86" t="str">
        <f t="shared" si="23"/>
        <v>通常</v>
      </c>
      <c r="P77" s="86" t="str">
        <f t="shared" si="23"/>
        <v>通常</v>
      </c>
      <c r="Q77" s="86" t="str">
        <f t="shared" si="23"/>
        <v>通常</v>
      </c>
      <c r="R77" s="86" t="str">
        <f t="shared" si="23"/>
        <v>通常</v>
      </c>
      <c r="S77" s="86" t="str">
        <f t="shared" si="23"/>
        <v>通常</v>
      </c>
      <c r="T77" s="86" t="str">
        <f t="shared" si="23"/>
        <v>通常</v>
      </c>
      <c r="U77" s="86" t="str">
        <f t="shared" si="23"/>
        <v>通常</v>
      </c>
      <c r="V77" s="86" t="str">
        <f t="shared" si="23"/>
        <v>通常</v>
      </c>
      <c r="W77" s="86" t="str">
        <f t="shared" si="23"/>
        <v>通常</v>
      </c>
      <c r="X77" s="86" t="str">
        <f t="shared" si="23"/>
        <v>通常</v>
      </c>
      <c r="Y77" s="86" t="str">
        <f t="shared" si="23"/>
        <v>通常</v>
      </c>
      <c r="Z77" s="86" t="str">
        <f t="shared" si="23"/>
        <v>通常</v>
      </c>
      <c r="AA77" s="86" t="str">
        <f t="shared" si="23"/>
        <v>通常</v>
      </c>
      <c r="AB77" s="86" t="str">
        <f t="shared" si="23"/>
        <v>通常</v>
      </c>
      <c r="AC77" s="86" t="str">
        <f t="shared" si="23"/>
        <v>通常</v>
      </c>
      <c r="AD77" s="86" t="str">
        <f t="shared" si="23"/>
        <v>通常</v>
      </c>
      <c r="AE77" s="86" t="str">
        <f t="shared" si="23"/>
        <v>通常</v>
      </c>
      <c r="AF77" s="86" t="str">
        <f t="shared" si="23"/>
        <v>通常</v>
      </c>
      <c r="AG77" s="86" t="str">
        <f t="shared" si="23"/>
        <v>通常</v>
      </c>
      <c r="AI77" s="62"/>
      <c r="AJ77" s="66"/>
    </row>
    <row r="78" spans="2:36" hidden="1">
      <c r="C78" s="86" t="str">
        <f t="shared" ref="C78:AG78" si="24">IF(C74="","通常実績",C74)</f>
        <v>通常実績</v>
      </c>
      <c r="D78" s="86" t="str">
        <f t="shared" si="24"/>
        <v>通常実績</v>
      </c>
      <c r="E78" s="86" t="str">
        <f t="shared" si="24"/>
        <v>通常実績</v>
      </c>
      <c r="F78" s="86" t="str">
        <f t="shared" si="24"/>
        <v>通常実績</v>
      </c>
      <c r="G78" s="86" t="str">
        <f t="shared" si="24"/>
        <v>通常実績</v>
      </c>
      <c r="H78" s="86" t="str">
        <f t="shared" si="24"/>
        <v>通常実績</v>
      </c>
      <c r="I78" s="86" t="str">
        <f t="shared" si="24"/>
        <v>通常実績</v>
      </c>
      <c r="J78" s="86" t="str">
        <f t="shared" si="24"/>
        <v>通常実績</v>
      </c>
      <c r="K78" s="86" t="str">
        <f t="shared" si="24"/>
        <v>通常実績</v>
      </c>
      <c r="L78" s="86" t="str">
        <f t="shared" si="24"/>
        <v>通常実績</v>
      </c>
      <c r="M78" s="86" t="str">
        <f t="shared" si="24"/>
        <v>通常実績</v>
      </c>
      <c r="N78" s="86" t="str">
        <f t="shared" si="24"/>
        <v>通常実績</v>
      </c>
      <c r="O78" s="86" t="str">
        <f t="shared" si="24"/>
        <v>通常実績</v>
      </c>
      <c r="P78" s="86" t="str">
        <f t="shared" si="24"/>
        <v>通常実績</v>
      </c>
      <c r="Q78" s="86" t="str">
        <f t="shared" si="24"/>
        <v>通常実績</v>
      </c>
      <c r="R78" s="86" t="str">
        <f t="shared" si="24"/>
        <v>通常実績</v>
      </c>
      <c r="S78" s="86" t="str">
        <f t="shared" si="24"/>
        <v>通常実績</v>
      </c>
      <c r="T78" s="86" t="str">
        <f t="shared" si="24"/>
        <v>通常実績</v>
      </c>
      <c r="U78" s="86" t="str">
        <f t="shared" si="24"/>
        <v>通常実績</v>
      </c>
      <c r="V78" s="86" t="str">
        <f t="shared" si="24"/>
        <v>通常実績</v>
      </c>
      <c r="W78" s="86" t="str">
        <f t="shared" si="24"/>
        <v>通常実績</v>
      </c>
      <c r="X78" s="86" t="str">
        <f t="shared" si="24"/>
        <v>通常実績</v>
      </c>
      <c r="Y78" s="86" t="str">
        <f t="shared" si="24"/>
        <v>通常実績</v>
      </c>
      <c r="Z78" s="86" t="str">
        <f t="shared" si="24"/>
        <v>通常実績</v>
      </c>
      <c r="AA78" s="86" t="str">
        <f t="shared" si="24"/>
        <v>通常実績</v>
      </c>
      <c r="AB78" s="86" t="str">
        <f t="shared" si="24"/>
        <v>通常実績</v>
      </c>
      <c r="AC78" s="86" t="str">
        <f t="shared" si="24"/>
        <v>通常実績</v>
      </c>
      <c r="AD78" s="86" t="str">
        <f t="shared" si="24"/>
        <v>通常実績</v>
      </c>
      <c r="AE78" s="86" t="str">
        <f t="shared" si="24"/>
        <v>通常実績</v>
      </c>
      <c r="AF78" s="86" t="str">
        <f t="shared" si="24"/>
        <v>通常実績</v>
      </c>
      <c r="AG78" s="86" t="str">
        <f t="shared" si="24"/>
        <v>通常実績</v>
      </c>
      <c r="AI78" s="62"/>
      <c r="AJ78" s="66"/>
    </row>
    <row r="80" spans="2:36" hidden="1">
      <c r="C80" s="2">
        <f>YEAR(C83)</f>
        <v>2027</v>
      </c>
      <c r="D80" s="2">
        <f>MONTH(C83)</f>
        <v>1</v>
      </c>
    </row>
    <row r="81" spans="2:36">
      <c r="B81" s="82" t="s">
        <v>28</v>
      </c>
      <c r="C81" s="17">
        <f>C83</f>
        <v>46388</v>
      </c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55"/>
    </row>
    <row r="82" spans="2:36" hidden="1">
      <c r="B82" s="83"/>
      <c r="C82" s="36">
        <f>DATE($C80,$D80,1)</f>
        <v>46388</v>
      </c>
      <c r="D82" s="36">
        <f t="shared" ref="D82:AG82" si="25">C82+1</f>
        <v>46389</v>
      </c>
      <c r="E82" s="36">
        <f t="shared" si="25"/>
        <v>46390</v>
      </c>
      <c r="F82" s="36">
        <f t="shared" si="25"/>
        <v>46391</v>
      </c>
      <c r="G82" s="36">
        <f t="shared" si="25"/>
        <v>46392</v>
      </c>
      <c r="H82" s="36">
        <f t="shared" si="25"/>
        <v>46393</v>
      </c>
      <c r="I82" s="36">
        <f t="shared" si="25"/>
        <v>46394</v>
      </c>
      <c r="J82" s="36">
        <f t="shared" si="25"/>
        <v>46395</v>
      </c>
      <c r="K82" s="36">
        <f t="shared" si="25"/>
        <v>46396</v>
      </c>
      <c r="L82" s="36">
        <f t="shared" si="25"/>
        <v>46397</v>
      </c>
      <c r="M82" s="36">
        <f t="shared" si="25"/>
        <v>46398</v>
      </c>
      <c r="N82" s="36">
        <f t="shared" si="25"/>
        <v>46399</v>
      </c>
      <c r="O82" s="36">
        <f t="shared" si="25"/>
        <v>46400</v>
      </c>
      <c r="P82" s="36">
        <f t="shared" si="25"/>
        <v>46401</v>
      </c>
      <c r="Q82" s="36">
        <f t="shared" si="25"/>
        <v>46402</v>
      </c>
      <c r="R82" s="36">
        <f t="shared" si="25"/>
        <v>46403</v>
      </c>
      <c r="S82" s="36">
        <f t="shared" si="25"/>
        <v>46404</v>
      </c>
      <c r="T82" s="36">
        <f t="shared" si="25"/>
        <v>46405</v>
      </c>
      <c r="U82" s="36">
        <f t="shared" si="25"/>
        <v>46406</v>
      </c>
      <c r="V82" s="36">
        <f t="shared" si="25"/>
        <v>46407</v>
      </c>
      <c r="W82" s="36">
        <f t="shared" si="25"/>
        <v>46408</v>
      </c>
      <c r="X82" s="36">
        <f t="shared" si="25"/>
        <v>46409</v>
      </c>
      <c r="Y82" s="36">
        <f t="shared" si="25"/>
        <v>46410</v>
      </c>
      <c r="Z82" s="36">
        <f t="shared" si="25"/>
        <v>46411</v>
      </c>
      <c r="AA82" s="36">
        <f t="shared" si="25"/>
        <v>46412</v>
      </c>
      <c r="AB82" s="36">
        <f t="shared" si="25"/>
        <v>46413</v>
      </c>
      <c r="AC82" s="36">
        <f t="shared" si="25"/>
        <v>46414</v>
      </c>
      <c r="AD82" s="36">
        <f t="shared" si="25"/>
        <v>46415</v>
      </c>
      <c r="AE82" s="36">
        <f t="shared" si="25"/>
        <v>46416</v>
      </c>
      <c r="AF82" s="36">
        <f t="shared" si="25"/>
        <v>46417</v>
      </c>
      <c r="AG82" s="36">
        <f t="shared" si="25"/>
        <v>46418</v>
      </c>
      <c r="AH82" s="128"/>
      <c r="AI82" s="133"/>
    </row>
    <row r="83" spans="2:36">
      <c r="B83" s="84" t="s">
        <v>30</v>
      </c>
      <c r="C83" s="87">
        <f>IF(EDATE(C68,1)&gt;$G$8,"",EDATE(C68,1))</f>
        <v>46388</v>
      </c>
      <c r="D83" s="36">
        <f t="shared" ref="D83:AG83" si="26">IF(D82&gt;$G$8,"",IF(C83=EOMONTH(DATE($C80,$D80,1),0),"",IF(C83="","",C83+1)))</f>
        <v>46389</v>
      </c>
      <c r="E83" s="36">
        <f t="shared" si="26"/>
        <v>46390</v>
      </c>
      <c r="F83" s="36">
        <f t="shared" si="26"/>
        <v>46391</v>
      </c>
      <c r="G83" s="36">
        <f t="shared" si="26"/>
        <v>46392</v>
      </c>
      <c r="H83" s="36">
        <f t="shared" si="26"/>
        <v>46393</v>
      </c>
      <c r="I83" s="36">
        <f t="shared" si="26"/>
        <v>46394</v>
      </c>
      <c r="J83" s="36">
        <f t="shared" si="26"/>
        <v>46395</v>
      </c>
      <c r="K83" s="36">
        <f t="shared" si="26"/>
        <v>46396</v>
      </c>
      <c r="L83" s="36">
        <f t="shared" si="26"/>
        <v>46397</v>
      </c>
      <c r="M83" s="36">
        <f t="shared" si="26"/>
        <v>46398</v>
      </c>
      <c r="N83" s="36">
        <f t="shared" si="26"/>
        <v>46399</v>
      </c>
      <c r="O83" s="36">
        <f t="shared" si="26"/>
        <v>46400</v>
      </c>
      <c r="P83" s="36">
        <f t="shared" si="26"/>
        <v>46401</v>
      </c>
      <c r="Q83" s="36">
        <f t="shared" si="26"/>
        <v>46402</v>
      </c>
      <c r="R83" s="36">
        <f t="shared" si="26"/>
        <v>46403</v>
      </c>
      <c r="S83" s="36">
        <f t="shared" si="26"/>
        <v>46404</v>
      </c>
      <c r="T83" s="36">
        <f t="shared" si="26"/>
        <v>46405</v>
      </c>
      <c r="U83" s="36">
        <f t="shared" si="26"/>
        <v>46406</v>
      </c>
      <c r="V83" s="36">
        <f t="shared" si="26"/>
        <v>46407</v>
      </c>
      <c r="W83" s="36">
        <f t="shared" si="26"/>
        <v>46408</v>
      </c>
      <c r="X83" s="36">
        <f t="shared" si="26"/>
        <v>46409</v>
      </c>
      <c r="Y83" s="36">
        <f t="shared" si="26"/>
        <v>46410</v>
      </c>
      <c r="Z83" s="36">
        <f t="shared" si="26"/>
        <v>46411</v>
      </c>
      <c r="AA83" s="36">
        <f t="shared" si="26"/>
        <v>46412</v>
      </c>
      <c r="AB83" s="36">
        <f t="shared" si="26"/>
        <v>46413</v>
      </c>
      <c r="AC83" s="36">
        <f t="shared" si="26"/>
        <v>46414</v>
      </c>
      <c r="AD83" s="36">
        <f t="shared" si="26"/>
        <v>46415</v>
      </c>
      <c r="AE83" s="36">
        <f t="shared" si="26"/>
        <v>46416</v>
      </c>
      <c r="AF83" s="36">
        <f t="shared" si="26"/>
        <v>46417</v>
      </c>
      <c r="AG83" s="36">
        <f t="shared" si="26"/>
        <v>46418</v>
      </c>
      <c r="AH83" s="48" t="s">
        <v>31</v>
      </c>
      <c r="AI83" s="56">
        <f>+COUNTIFS(C84:AG84,"土",C88:AG88,"")+COUNTIFS(C84:AG84,"日",C88:AG88,"")</f>
        <v>10</v>
      </c>
    </row>
    <row r="84" spans="2:36">
      <c r="B84" s="11" t="s">
        <v>11</v>
      </c>
      <c r="C84" s="19" t="str">
        <f t="shared" ref="C84:AG84" si="27">IFERROR(TEXT(WEEKDAY(+C83),"aaa"),"")</f>
        <v>金</v>
      </c>
      <c r="D84" s="19" t="str">
        <f t="shared" si="27"/>
        <v>土</v>
      </c>
      <c r="E84" s="19" t="str">
        <f t="shared" si="27"/>
        <v>日</v>
      </c>
      <c r="F84" s="19" t="str">
        <f t="shared" si="27"/>
        <v>月</v>
      </c>
      <c r="G84" s="19" t="str">
        <f t="shared" si="27"/>
        <v>火</v>
      </c>
      <c r="H84" s="19" t="str">
        <f t="shared" si="27"/>
        <v>水</v>
      </c>
      <c r="I84" s="19" t="str">
        <f t="shared" si="27"/>
        <v>木</v>
      </c>
      <c r="J84" s="19" t="str">
        <f t="shared" si="27"/>
        <v>金</v>
      </c>
      <c r="K84" s="19" t="str">
        <f t="shared" si="27"/>
        <v>土</v>
      </c>
      <c r="L84" s="19" t="str">
        <f t="shared" si="27"/>
        <v>日</v>
      </c>
      <c r="M84" s="19" t="str">
        <f t="shared" si="27"/>
        <v>月</v>
      </c>
      <c r="N84" s="19" t="str">
        <f t="shared" si="27"/>
        <v>火</v>
      </c>
      <c r="O84" s="19" t="str">
        <f t="shared" si="27"/>
        <v>水</v>
      </c>
      <c r="P84" s="19" t="str">
        <f t="shared" si="27"/>
        <v>木</v>
      </c>
      <c r="Q84" s="19" t="str">
        <f t="shared" si="27"/>
        <v>金</v>
      </c>
      <c r="R84" s="19" t="str">
        <f t="shared" si="27"/>
        <v>土</v>
      </c>
      <c r="S84" s="19" t="str">
        <f t="shared" si="27"/>
        <v>日</v>
      </c>
      <c r="T84" s="19" t="str">
        <f t="shared" si="27"/>
        <v>月</v>
      </c>
      <c r="U84" s="19" t="str">
        <f t="shared" si="27"/>
        <v>火</v>
      </c>
      <c r="V84" s="19" t="str">
        <f t="shared" si="27"/>
        <v>水</v>
      </c>
      <c r="W84" s="19" t="str">
        <f t="shared" si="27"/>
        <v>木</v>
      </c>
      <c r="X84" s="19" t="str">
        <f t="shared" si="27"/>
        <v>金</v>
      </c>
      <c r="Y84" s="19" t="str">
        <f t="shared" si="27"/>
        <v>土</v>
      </c>
      <c r="Z84" s="19" t="str">
        <f t="shared" si="27"/>
        <v>日</v>
      </c>
      <c r="AA84" s="19" t="str">
        <f t="shared" si="27"/>
        <v>月</v>
      </c>
      <c r="AB84" s="19" t="str">
        <f t="shared" si="27"/>
        <v>火</v>
      </c>
      <c r="AC84" s="19" t="str">
        <f t="shared" si="27"/>
        <v>水</v>
      </c>
      <c r="AD84" s="19" t="str">
        <f t="shared" si="27"/>
        <v>木</v>
      </c>
      <c r="AE84" s="19" t="str">
        <f t="shared" si="27"/>
        <v>金</v>
      </c>
      <c r="AF84" s="19" t="str">
        <f t="shared" si="27"/>
        <v>土</v>
      </c>
      <c r="AG84" s="19" t="str">
        <f t="shared" si="27"/>
        <v>日</v>
      </c>
      <c r="AH84" s="48" t="s">
        <v>25</v>
      </c>
      <c r="AI84" s="56">
        <f>+COUNTIF(C88:AG88,"夏休")+COUNTIF(C88:AG88,"冬休")+COUNTIF(C88:AG88,"中止")</f>
        <v>0</v>
      </c>
    </row>
    <row r="85" spans="2:36" ht="13.5" customHeight="1">
      <c r="B85" s="12" t="s">
        <v>15</v>
      </c>
      <c r="C85" s="28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114"/>
      <c r="AE85" s="114"/>
      <c r="AF85" s="33"/>
      <c r="AG85" s="118"/>
      <c r="AH85" s="49" t="s">
        <v>4</v>
      </c>
      <c r="AI85" s="132">
        <f>COUNT(C83:AG83)-AI84</f>
        <v>31</v>
      </c>
    </row>
    <row r="86" spans="2:36" ht="13.5" customHeight="1">
      <c r="B86" s="13"/>
      <c r="C86" s="29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115"/>
      <c r="AE86" s="115"/>
      <c r="AF86" s="34"/>
      <c r="AG86" s="119"/>
      <c r="AH86" s="49" t="s">
        <v>9</v>
      </c>
      <c r="AI86" s="58">
        <f>+COUNTIF(C89:AG89,"休")</f>
        <v>0</v>
      </c>
      <c r="AJ86" s="66" t="str">
        <f>IF(AI87&gt;0.285,"",IF(AI86&lt;AI83,"←計画日数が足りません",""))</f>
        <v>←計画日数が足りません</v>
      </c>
    </row>
    <row r="87" spans="2:36" ht="13.5" customHeight="1">
      <c r="B87" s="14"/>
      <c r="C87" s="30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116"/>
      <c r="AE87" s="116"/>
      <c r="AF87" s="35"/>
      <c r="AG87" s="120"/>
      <c r="AH87" s="49" t="s">
        <v>16</v>
      </c>
      <c r="AI87" s="59">
        <f>+AI86/AI85</f>
        <v>0</v>
      </c>
    </row>
    <row r="88" spans="2:36">
      <c r="B88" s="15" t="s">
        <v>22</v>
      </c>
      <c r="C88" s="68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17"/>
      <c r="AE88" s="117"/>
      <c r="AF88" s="23"/>
      <c r="AG88" s="121"/>
      <c r="AH88" s="49" t="s">
        <v>18</v>
      </c>
      <c r="AI88" s="58">
        <f>+COUNTIF(C90:AG90,"*休")</f>
        <v>0</v>
      </c>
    </row>
    <row r="89" spans="2:36">
      <c r="B89" s="11" t="s">
        <v>0</v>
      </c>
      <c r="C89" s="68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123"/>
      <c r="AH89" s="50" t="s">
        <v>12</v>
      </c>
      <c r="AI89" s="60">
        <f>+AI88/AI85</f>
        <v>0</v>
      </c>
    </row>
    <row r="90" spans="2:36">
      <c r="B90" s="16" t="s">
        <v>13</v>
      </c>
      <c r="C90" s="69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122"/>
      <c r="AH90" s="127" t="s">
        <v>27</v>
      </c>
      <c r="AI90" s="61" t="str">
        <f>_xlfn.IFS(AI89&gt;=0.285,"OK",AI83&lt;=AI88,"OK",AI83&gt;AI88,"NG")</f>
        <v>NG</v>
      </c>
      <c r="AJ90" s="66" t="str">
        <f>IF(AI90="NG","←月単位未達成","←月単位達成")</f>
        <v>←月単位未達成</v>
      </c>
    </row>
    <row r="91" spans="2:36" hidden="1">
      <c r="C91" s="86" t="str">
        <f>IF($C88="","通常",C88)</f>
        <v>通常</v>
      </c>
      <c r="D91" s="86" t="str">
        <f t="shared" ref="D91:AG91" si="28">IF(D88="","通常",D88)</f>
        <v>通常</v>
      </c>
      <c r="E91" s="86" t="str">
        <f t="shared" si="28"/>
        <v>通常</v>
      </c>
      <c r="F91" s="86" t="str">
        <f t="shared" si="28"/>
        <v>通常</v>
      </c>
      <c r="G91" s="86" t="str">
        <f t="shared" si="28"/>
        <v>通常</v>
      </c>
      <c r="H91" s="86" t="str">
        <f t="shared" si="28"/>
        <v>通常</v>
      </c>
      <c r="I91" s="86" t="str">
        <f t="shared" si="28"/>
        <v>通常</v>
      </c>
      <c r="J91" s="86" t="str">
        <f t="shared" si="28"/>
        <v>通常</v>
      </c>
      <c r="K91" s="86" t="str">
        <f t="shared" si="28"/>
        <v>通常</v>
      </c>
      <c r="L91" s="86" t="str">
        <f t="shared" si="28"/>
        <v>通常</v>
      </c>
      <c r="M91" s="86" t="str">
        <f t="shared" si="28"/>
        <v>通常</v>
      </c>
      <c r="N91" s="86" t="str">
        <f t="shared" si="28"/>
        <v>通常</v>
      </c>
      <c r="O91" s="86" t="str">
        <f t="shared" si="28"/>
        <v>通常</v>
      </c>
      <c r="P91" s="86" t="str">
        <f t="shared" si="28"/>
        <v>通常</v>
      </c>
      <c r="Q91" s="86" t="str">
        <f t="shared" si="28"/>
        <v>通常</v>
      </c>
      <c r="R91" s="86" t="str">
        <f t="shared" si="28"/>
        <v>通常</v>
      </c>
      <c r="S91" s="86" t="str">
        <f t="shared" si="28"/>
        <v>通常</v>
      </c>
      <c r="T91" s="86" t="str">
        <f t="shared" si="28"/>
        <v>通常</v>
      </c>
      <c r="U91" s="86" t="str">
        <f t="shared" si="28"/>
        <v>通常</v>
      </c>
      <c r="V91" s="86" t="str">
        <f t="shared" si="28"/>
        <v>通常</v>
      </c>
      <c r="W91" s="86" t="str">
        <f t="shared" si="28"/>
        <v>通常</v>
      </c>
      <c r="X91" s="86" t="str">
        <f t="shared" si="28"/>
        <v>通常</v>
      </c>
      <c r="Y91" s="86" t="str">
        <f t="shared" si="28"/>
        <v>通常</v>
      </c>
      <c r="Z91" s="86" t="str">
        <f t="shared" si="28"/>
        <v>通常</v>
      </c>
      <c r="AA91" s="86" t="str">
        <f t="shared" si="28"/>
        <v>通常</v>
      </c>
      <c r="AB91" s="86" t="str">
        <f t="shared" si="28"/>
        <v>通常</v>
      </c>
      <c r="AC91" s="86" t="str">
        <f t="shared" si="28"/>
        <v>通常</v>
      </c>
      <c r="AD91" s="86" t="str">
        <f t="shared" si="28"/>
        <v>通常</v>
      </c>
      <c r="AE91" s="86" t="str">
        <f t="shared" si="28"/>
        <v>通常</v>
      </c>
      <c r="AF91" s="86" t="str">
        <f t="shared" si="28"/>
        <v>通常</v>
      </c>
      <c r="AG91" s="86" t="str">
        <f t="shared" si="28"/>
        <v>通常</v>
      </c>
      <c r="AI91" s="62"/>
      <c r="AJ91" s="66"/>
    </row>
    <row r="92" spans="2:36" hidden="1">
      <c r="C92" s="86" t="str">
        <f t="shared" ref="C92:AG92" si="29">IF(C88="","通常実績",C88)</f>
        <v>通常実績</v>
      </c>
      <c r="D92" s="86" t="str">
        <f t="shared" si="29"/>
        <v>通常実績</v>
      </c>
      <c r="E92" s="86" t="str">
        <f t="shared" si="29"/>
        <v>通常実績</v>
      </c>
      <c r="F92" s="86" t="str">
        <f t="shared" si="29"/>
        <v>通常実績</v>
      </c>
      <c r="G92" s="86" t="str">
        <f t="shared" si="29"/>
        <v>通常実績</v>
      </c>
      <c r="H92" s="86" t="str">
        <f t="shared" si="29"/>
        <v>通常実績</v>
      </c>
      <c r="I92" s="86" t="str">
        <f t="shared" si="29"/>
        <v>通常実績</v>
      </c>
      <c r="J92" s="86" t="str">
        <f t="shared" si="29"/>
        <v>通常実績</v>
      </c>
      <c r="K92" s="86" t="str">
        <f t="shared" si="29"/>
        <v>通常実績</v>
      </c>
      <c r="L92" s="86" t="str">
        <f t="shared" si="29"/>
        <v>通常実績</v>
      </c>
      <c r="M92" s="86" t="str">
        <f t="shared" si="29"/>
        <v>通常実績</v>
      </c>
      <c r="N92" s="86" t="str">
        <f t="shared" si="29"/>
        <v>通常実績</v>
      </c>
      <c r="O92" s="86" t="str">
        <f t="shared" si="29"/>
        <v>通常実績</v>
      </c>
      <c r="P92" s="86" t="str">
        <f t="shared" si="29"/>
        <v>通常実績</v>
      </c>
      <c r="Q92" s="86" t="str">
        <f t="shared" si="29"/>
        <v>通常実績</v>
      </c>
      <c r="R92" s="86" t="str">
        <f t="shared" si="29"/>
        <v>通常実績</v>
      </c>
      <c r="S92" s="86" t="str">
        <f t="shared" si="29"/>
        <v>通常実績</v>
      </c>
      <c r="T92" s="86" t="str">
        <f t="shared" si="29"/>
        <v>通常実績</v>
      </c>
      <c r="U92" s="86" t="str">
        <f t="shared" si="29"/>
        <v>通常実績</v>
      </c>
      <c r="V92" s="86" t="str">
        <f t="shared" si="29"/>
        <v>通常実績</v>
      </c>
      <c r="W92" s="86" t="str">
        <f t="shared" si="29"/>
        <v>通常実績</v>
      </c>
      <c r="X92" s="86" t="str">
        <f t="shared" si="29"/>
        <v>通常実績</v>
      </c>
      <c r="Y92" s="86" t="str">
        <f t="shared" si="29"/>
        <v>通常実績</v>
      </c>
      <c r="Z92" s="86" t="str">
        <f t="shared" si="29"/>
        <v>通常実績</v>
      </c>
      <c r="AA92" s="86" t="str">
        <f t="shared" si="29"/>
        <v>通常実績</v>
      </c>
      <c r="AB92" s="86" t="str">
        <f t="shared" si="29"/>
        <v>通常実績</v>
      </c>
      <c r="AC92" s="86" t="str">
        <f t="shared" si="29"/>
        <v>通常実績</v>
      </c>
      <c r="AD92" s="86" t="str">
        <f t="shared" si="29"/>
        <v>通常実績</v>
      </c>
      <c r="AE92" s="86" t="str">
        <f t="shared" si="29"/>
        <v>通常実績</v>
      </c>
      <c r="AF92" s="86" t="str">
        <f t="shared" si="29"/>
        <v>通常実績</v>
      </c>
      <c r="AG92" s="86" t="str">
        <f t="shared" si="29"/>
        <v>通常実績</v>
      </c>
      <c r="AI92" s="62"/>
      <c r="AJ92" s="66"/>
    </row>
    <row r="94" spans="2:36" hidden="1">
      <c r="C94" s="2">
        <f>YEAR(C97)</f>
        <v>2027</v>
      </c>
      <c r="D94" s="2">
        <f>MONTH(C97)</f>
        <v>2</v>
      </c>
    </row>
    <row r="95" spans="2:36">
      <c r="B95" s="82" t="s">
        <v>28</v>
      </c>
      <c r="C95" s="17">
        <f>C97</f>
        <v>46419</v>
      </c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1"/>
      <c r="AI95" s="55"/>
    </row>
    <row r="96" spans="2:36" hidden="1">
      <c r="B96" s="83"/>
      <c r="C96" s="36">
        <f>DATE($C94,$D94,1)</f>
        <v>46419</v>
      </c>
      <c r="D96" s="36">
        <f t="shared" ref="D96:AG96" si="30">C96+1</f>
        <v>46420</v>
      </c>
      <c r="E96" s="36">
        <f t="shared" si="30"/>
        <v>46421</v>
      </c>
      <c r="F96" s="36">
        <f t="shared" si="30"/>
        <v>46422</v>
      </c>
      <c r="G96" s="36">
        <f t="shared" si="30"/>
        <v>46423</v>
      </c>
      <c r="H96" s="36">
        <f t="shared" si="30"/>
        <v>46424</v>
      </c>
      <c r="I96" s="36">
        <f t="shared" si="30"/>
        <v>46425</v>
      </c>
      <c r="J96" s="36">
        <f t="shared" si="30"/>
        <v>46426</v>
      </c>
      <c r="K96" s="36">
        <f t="shared" si="30"/>
        <v>46427</v>
      </c>
      <c r="L96" s="36">
        <f t="shared" si="30"/>
        <v>46428</v>
      </c>
      <c r="M96" s="36">
        <f t="shared" si="30"/>
        <v>46429</v>
      </c>
      <c r="N96" s="36">
        <f t="shared" si="30"/>
        <v>46430</v>
      </c>
      <c r="O96" s="36">
        <f t="shared" si="30"/>
        <v>46431</v>
      </c>
      <c r="P96" s="36">
        <f t="shared" si="30"/>
        <v>46432</v>
      </c>
      <c r="Q96" s="36">
        <f t="shared" si="30"/>
        <v>46433</v>
      </c>
      <c r="R96" s="36">
        <f t="shared" si="30"/>
        <v>46434</v>
      </c>
      <c r="S96" s="36">
        <f t="shared" si="30"/>
        <v>46435</v>
      </c>
      <c r="T96" s="36">
        <f t="shared" si="30"/>
        <v>46436</v>
      </c>
      <c r="U96" s="36">
        <f t="shared" si="30"/>
        <v>46437</v>
      </c>
      <c r="V96" s="36">
        <f t="shared" si="30"/>
        <v>46438</v>
      </c>
      <c r="W96" s="36">
        <f t="shared" si="30"/>
        <v>46439</v>
      </c>
      <c r="X96" s="36">
        <f t="shared" si="30"/>
        <v>46440</v>
      </c>
      <c r="Y96" s="36">
        <f t="shared" si="30"/>
        <v>46441</v>
      </c>
      <c r="Z96" s="36">
        <f t="shared" si="30"/>
        <v>46442</v>
      </c>
      <c r="AA96" s="36">
        <f t="shared" si="30"/>
        <v>46443</v>
      </c>
      <c r="AB96" s="36">
        <f t="shared" si="30"/>
        <v>46444</v>
      </c>
      <c r="AC96" s="36">
        <f t="shared" si="30"/>
        <v>46445</v>
      </c>
      <c r="AD96" s="36">
        <f t="shared" si="30"/>
        <v>46446</v>
      </c>
      <c r="AE96" s="36">
        <f t="shared" si="30"/>
        <v>46447</v>
      </c>
      <c r="AF96" s="36">
        <f t="shared" si="30"/>
        <v>46448</v>
      </c>
      <c r="AG96" s="36">
        <f t="shared" si="30"/>
        <v>46449</v>
      </c>
      <c r="AH96" s="128"/>
      <c r="AI96" s="133"/>
    </row>
    <row r="97" spans="2:36">
      <c r="B97" s="84" t="s">
        <v>30</v>
      </c>
      <c r="C97" s="87">
        <f>IF(EDATE(C82,1)&gt;$G$8,"",EDATE(C82,1))</f>
        <v>46419</v>
      </c>
      <c r="D97" s="36">
        <f t="shared" ref="D97:AG97" si="31">IF(D96&gt;$G$8,"",IF(C97=EOMONTH(DATE($C94,$D94,1),0),"",IF(C97="","",C97+1)))</f>
        <v>46420</v>
      </c>
      <c r="E97" s="36">
        <f t="shared" si="31"/>
        <v>46421</v>
      </c>
      <c r="F97" s="36">
        <f t="shared" si="31"/>
        <v>46422</v>
      </c>
      <c r="G97" s="36">
        <f t="shared" si="31"/>
        <v>46423</v>
      </c>
      <c r="H97" s="36">
        <f t="shared" si="31"/>
        <v>46424</v>
      </c>
      <c r="I97" s="36">
        <f t="shared" si="31"/>
        <v>46425</v>
      </c>
      <c r="J97" s="36">
        <f t="shared" si="31"/>
        <v>46426</v>
      </c>
      <c r="K97" s="36">
        <f t="shared" si="31"/>
        <v>46427</v>
      </c>
      <c r="L97" s="36">
        <f t="shared" si="31"/>
        <v>46428</v>
      </c>
      <c r="M97" s="36">
        <f t="shared" si="31"/>
        <v>46429</v>
      </c>
      <c r="N97" s="36">
        <f t="shared" si="31"/>
        <v>46430</v>
      </c>
      <c r="O97" s="36">
        <f t="shared" si="31"/>
        <v>46431</v>
      </c>
      <c r="P97" s="36">
        <f t="shared" si="31"/>
        <v>46432</v>
      </c>
      <c r="Q97" s="36">
        <f t="shared" si="31"/>
        <v>46433</v>
      </c>
      <c r="R97" s="36">
        <f t="shared" si="31"/>
        <v>46434</v>
      </c>
      <c r="S97" s="36">
        <f t="shared" si="31"/>
        <v>46435</v>
      </c>
      <c r="T97" s="36">
        <f t="shared" si="31"/>
        <v>46436</v>
      </c>
      <c r="U97" s="36">
        <f t="shared" si="31"/>
        <v>46437</v>
      </c>
      <c r="V97" s="36">
        <f t="shared" si="31"/>
        <v>46438</v>
      </c>
      <c r="W97" s="36">
        <f t="shared" si="31"/>
        <v>46439</v>
      </c>
      <c r="X97" s="36">
        <f t="shared" si="31"/>
        <v>46440</v>
      </c>
      <c r="Y97" s="36">
        <f t="shared" si="31"/>
        <v>46441</v>
      </c>
      <c r="Z97" s="36">
        <f t="shared" si="31"/>
        <v>46442</v>
      </c>
      <c r="AA97" s="36">
        <f t="shared" si="31"/>
        <v>46443</v>
      </c>
      <c r="AB97" s="36">
        <f t="shared" si="31"/>
        <v>46444</v>
      </c>
      <c r="AC97" s="36">
        <f t="shared" si="31"/>
        <v>46445</v>
      </c>
      <c r="AD97" s="36">
        <f t="shared" si="31"/>
        <v>46446</v>
      </c>
      <c r="AE97" s="36" t="str">
        <f t="shared" si="31"/>
        <v/>
      </c>
      <c r="AF97" s="36" t="str">
        <f t="shared" si="31"/>
        <v/>
      </c>
      <c r="AG97" s="36" t="str">
        <f t="shared" si="31"/>
        <v/>
      </c>
      <c r="AH97" s="48" t="s">
        <v>31</v>
      </c>
      <c r="AI97" s="56">
        <f>+COUNTIFS(C98:AG98,"土",C102:AG102,"")+COUNTIFS(C98:AG98,"日",C102:AG102,"")</f>
        <v>8</v>
      </c>
    </row>
    <row r="98" spans="2:36">
      <c r="B98" s="11" t="s">
        <v>11</v>
      </c>
      <c r="C98" s="19" t="str">
        <f t="shared" ref="C98:AG98" si="32">IFERROR(TEXT(WEEKDAY(+C97),"aaa"),"")</f>
        <v>月</v>
      </c>
      <c r="D98" s="19" t="str">
        <f t="shared" si="32"/>
        <v>火</v>
      </c>
      <c r="E98" s="19" t="str">
        <f t="shared" si="32"/>
        <v>水</v>
      </c>
      <c r="F98" s="19" t="str">
        <f t="shared" si="32"/>
        <v>木</v>
      </c>
      <c r="G98" s="19" t="str">
        <f t="shared" si="32"/>
        <v>金</v>
      </c>
      <c r="H98" s="19" t="str">
        <f t="shared" si="32"/>
        <v>土</v>
      </c>
      <c r="I98" s="19" t="str">
        <f t="shared" si="32"/>
        <v>日</v>
      </c>
      <c r="J98" s="19" t="str">
        <f t="shared" si="32"/>
        <v>月</v>
      </c>
      <c r="K98" s="19" t="str">
        <f t="shared" si="32"/>
        <v>火</v>
      </c>
      <c r="L98" s="19" t="str">
        <f t="shared" si="32"/>
        <v>水</v>
      </c>
      <c r="M98" s="19" t="str">
        <f t="shared" si="32"/>
        <v>木</v>
      </c>
      <c r="N98" s="19" t="str">
        <f t="shared" si="32"/>
        <v>金</v>
      </c>
      <c r="O98" s="19" t="str">
        <f t="shared" si="32"/>
        <v>土</v>
      </c>
      <c r="P98" s="19" t="str">
        <f t="shared" si="32"/>
        <v>日</v>
      </c>
      <c r="Q98" s="19" t="str">
        <f t="shared" si="32"/>
        <v>月</v>
      </c>
      <c r="R98" s="19" t="str">
        <f t="shared" si="32"/>
        <v>火</v>
      </c>
      <c r="S98" s="19" t="str">
        <f t="shared" si="32"/>
        <v>水</v>
      </c>
      <c r="T98" s="19" t="str">
        <f t="shared" si="32"/>
        <v>木</v>
      </c>
      <c r="U98" s="19" t="str">
        <f t="shared" si="32"/>
        <v>金</v>
      </c>
      <c r="V98" s="19" t="str">
        <f t="shared" si="32"/>
        <v>土</v>
      </c>
      <c r="W98" s="19" t="str">
        <f t="shared" si="32"/>
        <v>日</v>
      </c>
      <c r="X98" s="19" t="str">
        <f t="shared" si="32"/>
        <v>月</v>
      </c>
      <c r="Y98" s="19" t="str">
        <f t="shared" si="32"/>
        <v>火</v>
      </c>
      <c r="Z98" s="19" t="str">
        <f t="shared" si="32"/>
        <v>水</v>
      </c>
      <c r="AA98" s="19" t="str">
        <f t="shared" si="32"/>
        <v>木</v>
      </c>
      <c r="AB98" s="19" t="str">
        <f t="shared" si="32"/>
        <v>金</v>
      </c>
      <c r="AC98" s="19" t="str">
        <f t="shared" si="32"/>
        <v>土</v>
      </c>
      <c r="AD98" s="19" t="str">
        <f t="shared" si="32"/>
        <v>日</v>
      </c>
      <c r="AE98" s="19" t="str">
        <f t="shared" si="32"/>
        <v/>
      </c>
      <c r="AF98" s="19" t="str">
        <f t="shared" si="32"/>
        <v/>
      </c>
      <c r="AG98" s="19" t="str">
        <f t="shared" si="32"/>
        <v/>
      </c>
      <c r="AH98" s="48" t="s">
        <v>25</v>
      </c>
      <c r="AI98" s="56">
        <f>+COUNTIF(C102:AG102,"夏休")+COUNTIF(C102:AG102,"冬休")+COUNTIF(C102:AG102,"中止")</f>
        <v>0</v>
      </c>
    </row>
    <row r="99" spans="2:36" ht="13.5" customHeight="1">
      <c r="B99" s="12" t="s">
        <v>15</v>
      </c>
      <c r="C99" s="28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114"/>
      <c r="AE99" s="114"/>
      <c r="AF99" s="33"/>
      <c r="AG99" s="118"/>
      <c r="AH99" s="49" t="s">
        <v>4</v>
      </c>
      <c r="AI99" s="132">
        <f>COUNT(C97:AG97)-AI98</f>
        <v>28</v>
      </c>
    </row>
    <row r="100" spans="2:36" ht="13.5" customHeight="1">
      <c r="B100" s="13"/>
      <c r="C100" s="29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115"/>
      <c r="AE100" s="115"/>
      <c r="AF100" s="34"/>
      <c r="AG100" s="119"/>
      <c r="AH100" s="49" t="s">
        <v>9</v>
      </c>
      <c r="AI100" s="58">
        <f>+COUNTIF(C103:AG103,"休")</f>
        <v>0</v>
      </c>
      <c r="AJ100" s="66" t="str">
        <f>IF(AI101&gt;0.285,"",IF(AI100&lt;AI97,"←計画日数が足りません",""))</f>
        <v>←計画日数が足りません</v>
      </c>
    </row>
    <row r="101" spans="2:36" ht="13.5" customHeight="1">
      <c r="B101" s="14"/>
      <c r="C101" s="30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116"/>
      <c r="AE101" s="116"/>
      <c r="AF101" s="35"/>
      <c r="AG101" s="120"/>
      <c r="AH101" s="49" t="s">
        <v>16</v>
      </c>
      <c r="AI101" s="59">
        <f>+AI100/AI99</f>
        <v>0</v>
      </c>
    </row>
    <row r="102" spans="2:36">
      <c r="B102" s="15" t="s">
        <v>22</v>
      </c>
      <c r="C102" s="68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117"/>
      <c r="AE102" s="117"/>
      <c r="AF102" s="23"/>
      <c r="AG102" s="121"/>
      <c r="AH102" s="49" t="s">
        <v>18</v>
      </c>
      <c r="AI102" s="58">
        <f>+COUNTIF(C104:AG104,"*休")</f>
        <v>0</v>
      </c>
    </row>
    <row r="103" spans="2:36">
      <c r="B103" s="11" t="s">
        <v>0</v>
      </c>
      <c r="C103" s="68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123"/>
      <c r="AH103" s="50" t="s">
        <v>12</v>
      </c>
      <c r="AI103" s="60">
        <f>+AI102/AI99</f>
        <v>0</v>
      </c>
    </row>
    <row r="104" spans="2:36">
      <c r="B104" s="16" t="s">
        <v>13</v>
      </c>
      <c r="C104" s="69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122"/>
      <c r="AH104" s="127" t="s">
        <v>27</v>
      </c>
      <c r="AI104" s="61" t="str">
        <f>_xlfn.IFS(AI103&gt;=0.285,"OK",AI97&lt;=AI102,"OK",AI97&gt;AI102,"NG")</f>
        <v>NG</v>
      </c>
      <c r="AJ104" s="66" t="str">
        <f>IF(AI104="NG","←月単位未達成","←月単位達成")</f>
        <v>←月単位未達成</v>
      </c>
    </row>
    <row r="105" spans="2:36" hidden="1">
      <c r="C105" s="86" t="str">
        <f>IF($C102="","通常",C102)</f>
        <v>通常</v>
      </c>
      <c r="D105" s="86" t="str">
        <f t="shared" ref="D105:AG105" si="33">IF(D102="","通常",D102)</f>
        <v>通常</v>
      </c>
      <c r="E105" s="86" t="str">
        <f t="shared" si="33"/>
        <v>通常</v>
      </c>
      <c r="F105" s="86" t="str">
        <f t="shared" si="33"/>
        <v>通常</v>
      </c>
      <c r="G105" s="86" t="str">
        <f t="shared" si="33"/>
        <v>通常</v>
      </c>
      <c r="H105" s="86" t="str">
        <f t="shared" si="33"/>
        <v>通常</v>
      </c>
      <c r="I105" s="86" t="str">
        <f t="shared" si="33"/>
        <v>通常</v>
      </c>
      <c r="J105" s="86" t="str">
        <f t="shared" si="33"/>
        <v>通常</v>
      </c>
      <c r="K105" s="86" t="str">
        <f t="shared" si="33"/>
        <v>通常</v>
      </c>
      <c r="L105" s="86" t="str">
        <f t="shared" si="33"/>
        <v>通常</v>
      </c>
      <c r="M105" s="86" t="str">
        <f t="shared" si="33"/>
        <v>通常</v>
      </c>
      <c r="N105" s="86" t="str">
        <f t="shared" si="33"/>
        <v>通常</v>
      </c>
      <c r="O105" s="86" t="str">
        <f t="shared" si="33"/>
        <v>通常</v>
      </c>
      <c r="P105" s="86" t="str">
        <f t="shared" si="33"/>
        <v>通常</v>
      </c>
      <c r="Q105" s="86" t="str">
        <f t="shared" si="33"/>
        <v>通常</v>
      </c>
      <c r="R105" s="86" t="str">
        <f t="shared" si="33"/>
        <v>通常</v>
      </c>
      <c r="S105" s="86" t="str">
        <f t="shared" si="33"/>
        <v>通常</v>
      </c>
      <c r="T105" s="86" t="str">
        <f t="shared" si="33"/>
        <v>通常</v>
      </c>
      <c r="U105" s="86" t="str">
        <f t="shared" si="33"/>
        <v>通常</v>
      </c>
      <c r="V105" s="86" t="str">
        <f t="shared" si="33"/>
        <v>通常</v>
      </c>
      <c r="W105" s="86" t="str">
        <f t="shared" si="33"/>
        <v>通常</v>
      </c>
      <c r="X105" s="86" t="str">
        <f t="shared" si="33"/>
        <v>通常</v>
      </c>
      <c r="Y105" s="86" t="str">
        <f t="shared" si="33"/>
        <v>通常</v>
      </c>
      <c r="Z105" s="86" t="str">
        <f t="shared" si="33"/>
        <v>通常</v>
      </c>
      <c r="AA105" s="86" t="str">
        <f t="shared" si="33"/>
        <v>通常</v>
      </c>
      <c r="AB105" s="86" t="str">
        <f t="shared" si="33"/>
        <v>通常</v>
      </c>
      <c r="AC105" s="86" t="str">
        <f t="shared" si="33"/>
        <v>通常</v>
      </c>
      <c r="AD105" s="86" t="str">
        <f t="shared" si="33"/>
        <v>通常</v>
      </c>
      <c r="AE105" s="86" t="str">
        <f t="shared" si="33"/>
        <v>通常</v>
      </c>
      <c r="AF105" s="86" t="str">
        <f t="shared" si="33"/>
        <v>通常</v>
      </c>
      <c r="AG105" s="86" t="str">
        <f t="shared" si="33"/>
        <v>通常</v>
      </c>
      <c r="AI105" s="62"/>
      <c r="AJ105" s="66"/>
    </row>
    <row r="106" spans="2:36" hidden="1">
      <c r="C106" s="86" t="str">
        <f t="shared" ref="C106:AG106" si="34">IF(C102="","通常実績",C102)</f>
        <v>通常実績</v>
      </c>
      <c r="D106" s="86" t="str">
        <f t="shared" si="34"/>
        <v>通常実績</v>
      </c>
      <c r="E106" s="86" t="str">
        <f t="shared" si="34"/>
        <v>通常実績</v>
      </c>
      <c r="F106" s="86" t="str">
        <f t="shared" si="34"/>
        <v>通常実績</v>
      </c>
      <c r="G106" s="86" t="str">
        <f t="shared" si="34"/>
        <v>通常実績</v>
      </c>
      <c r="H106" s="86" t="str">
        <f t="shared" si="34"/>
        <v>通常実績</v>
      </c>
      <c r="I106" s="86" t="str">
        <f t="shared" si="34"/>
        <v>通常実績</v>
      </c>
      <c r="J106" s="86" t="str">
        <f t="shared" si="34"/>
        <v>通常実績</v>
      </c>
      <c r="K106" s="86" t="str">
        <f t="shared" si="34"/>
        <v>通常実績</v>
      </c>
      <c r="L106" s="86" t="str">
        <f t="shared" si="34"/>
        <v>通常実績</v>
      </c>
      <c r="M106" s="86" t="str">
        <f t="shared" si="34"/>
        <v>通常実績</v>
      </c>
      <c r="N106" s="86" t="str">
        <f t="shared" si="34"/>
        <v>通常実績</v>
      </c>
      <c r="O106" s="86" t="str">
        <f t="shared" si="34"/>
        <v>通常実績</v>
      </c>
      <c r="P106" s="86" t="str">
        <f t="shared" si="34"/>
        <v>通常実績</v>
      </c>
      <c r="Q106" s="86" t="str">
        <f t="shared" si="34"/>
        <v>通常実績</v>
      </c>
      <c r="R106" s="86" t="str">
        <f t="shared" si="34"/>
        <v>通常実績</v>
      </c>
      <c r="S106" s="86" t="str">
        <f t="shared" si="34"/>
        <v>通常実績</v>
      </c>
      <c r="T106" s="86" t="str">
        <f t="shared" si="34"/>
        <v>通常実績</v>
      </c>
      <c r="U106" s="86" t="str">
        <f t="shared" si="34"/>
        <v>通常実績</v>
      </c>
      <c r="V106" s="86" t="str">
        <f t="shared" si="34"/>
        <v>通常実績</v>
      </c>
      <c r="W106" s="86" t="str">
        <f t="shared" si="34"/>
        <v>通常実績</v>
      </c>
      <c r="X106" s="86" t="str">
        <f t="shared" si="34"/>
        <v>通常実績</v>
      </c>
      <c r="Y106" s="86" t="str">
        <f t="shared" si="34"/>
        <v>通常実績</v>
      </c>
      <c r="Z106" s="86" t="str">
        <f t="shared" si="34"/>
        <v>通常実績</v>
      </c>
      <c r="AA106" s="86" t="str">
        <f t="shared" si="34"/>
        <v>通常実績</v>
      </c>
      <c r="AB106" s="86" t="str">
        <f t="shared" si="34"/>
        <v>通常実績</v>
      </c>
      <c r="AC106" s="86" t="str">
        <f t="shared" si="34"/>
        <v>通常実績</v>
      </c>
      <c r="AD106" s="86" t="str">
        <f t="shared" si="34"/>
        <v>通常実績</v>
      </c>
      <c r="AE106" s="86" t="str">
        <f t="shared" si="34"/>
        <v>通常実績</v>
      </c>
      <c r="AF106" s="86" t="str">
        <f t="shared" si="34"/>
        <v>通常実績</v>
      </c>
      <c r="AG106" s="86" t="str">
        <f t="shared" si="34"/>
        <v>通常実績</v>
      </c>
      <c r="AI106" s="62"/>
      <c r="AJ106" s="66"/>
    </row>
    <row r="108" spans="2:36" hidden="1">
      <c r="C108" s="2">
        <f>YEAR(C111)</f>
        <v>2027</v>
      </c>
      <c r="D108" s="2">
        <f>MONTH(C111)</f>
        <v>3</v>
      </c>
    </row>
    <row r="109" spans="2:36">
      <c r="B109" s="82" t="s">
        <v>28</v>
      </c>
      <c r="C109" s="17">
        <f>C111</f>
        <v>46447</v>
      </c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55"/>
    </row>
    <row r="110" spans="2:36" hidden="1">
      <c r="B110" s="83"/>
      <c r="C110" s="36">
        <f>DATE($C108,$D108,1)</f>
        <v>46447</v>
      </c>
      <c r="D110" s="36">
        <f t="shared" ref="D110:AG110" si="35">C110+1</f>
        <v>46448</v>
      </c>
      <c r="E110" s="36">
        <f t="shared" si="35"/>
        <v>46449</v>
      </c>
      <c r="F110" s="36">
        <f t="shared" si="35"/>
        <v>46450</v>
      </c>
      <c r="G110" s="36">
        <f t="shared" si="35"/>
        <v>46451</v>
      </c>
      <c r="H110" s="36">
        <f t="shared" si="35"/>
        <v>46452</v>
      </c>
      <c r="I110" s="36">
        <f t="shared" si="35"/>
        <v>46453</v>
      </c>
      <c r="J110" s="36">
        <f t="shared" si="35"/>
        <v>46454</v>
      </c>
      <c r="K110" s="36">
        <f t="shared" si="35"/>
        <v>46455</v>
      </c>
      <c r="L110" s="36">
        <f t="shared" si="35"/>
        <v>46456</v>
      </c>
      <c r="M110" s="36">
        <f t="shared" si="35"/>
        <v>46457</v>
      </c>
      <c r="N110" s="36">
        <f t="shared" si="35"/>
        <v>46458</v>
      </c>
      <c r="O110" s="36">
        <f t="shared" si="35"/>
        <v>46459</v>
      </c>
      <c r="P110" s="36">
        <f t="shared" si="35"/>
        <v>46460</v>
      </c>
      <c r="Q110" s="36">
        <f t="shared" si="35"/>
        <v>46461</v>
      </c>
      <c r="R110" s="36">
        <f t="shared" si="35"/>
        <v>46462</v>
      </c>
      <c r="S110" s="36">
        <f t="shared" si="35"/>
        <v>46463</v>
      </c>
      <c r="T110" s="36">
        <f t="shared" si="35"/>
        <v>46464</v>
      </c>
      <c r="U110" s="36">
        <f t="shared" si="35"/>
        <v>46465</v>
      </c>
      <c r="V110" s="36">
        <f t="shared" si="35"/>
        <v>46466</v>
      </c>
      <c r="W110" s="36">
        <f t="shared" si="35"/>
        <v>46467</v>
      </c>
      <c r="X110" s="36">
        <f t="shared" si="35"/>
        <v>46468</v>
      </c>
      <c r="Y110" s="36">
        <f t="shared" si="35"/>
        <v>46469</v>
      </c>
      <c r="Z110" s="36">
        <f t="shared" si="35"/>
        <v>46470</v>
      </c>
      <c r="AA110" s="36">
        <f t="shared" si="35"/>
        <v>46471</v>
      </c>
      <c r="AB110" s="36">
        <f t="shared" si="35"/>
        <v>46472</v>
      </c>
      <c r="AC110" s="36">
        <f t="shared" si="35"/>
        <v>46473</v>
      </c>
      <c r="AD110" s="36">
        <f t="shared" si="35"/>
        <v>46474</v>
      </c>
      <c r="AE110" s="36">
        <f t="shared" si="35"/>
        <v>46475</v>
      </c>
      <c r="AF110" s="36">
        <f t="shared" si="35"/>
        <v>46476</v>
      </c>
      <c r="AG110" s="36">
        <f t="shared" si="35"/>
        <v>46477</v>
      </c>
      <c r="AH110" s="128"/>
      <c r="AI110" s="133"/>
    </row>
    <row r="111" spans="2:36">
      <c r="B111" s="84" t="s">
        <v>30</v>
      </c>
      <c r="C111" s="87">
        <f>IF(EDATE(C96,1)&gt;$G$8,"",EDATE(C96,1))</f>
        <v>46447</v>
      </c>
      <c r="D111" s="36">
        <f t="shared" ref="D111:AG111" si="36">IF(D110&gt;$G$8,"",IF(C111=EOMONTH(DATE($C108,$D108,1),0),"",IF(C111="","",C111+1)))</f>
        <v>46448</v>
      </c>
      <c r="E111" s="36">
        <f t="shared" si="36"/>
        <v>46449</v>
      </c>
      <c r="F111" s="36">
        <f t="shared" si="36"/>
        <v>46450</v>
      </c>
      <c r="G111" s="36">
        <f t="shared" si="36"/>
        <v>46451</v>
      </c>
      <c r="H111" s="36">
        <f t="shared" si="36"/>
        <v>46452</v>
      </c>
      <c r="I111" s="36">
        <f t="shared" si="36"/>
        <v>46453</v>
      </c>
      <c r="J111" s="36">
        <f t="shared" si="36"/>
        <v>46454</v>
      </c>
      <c r="K111" s="36">
        <f t="shared" si="36"/>
        <v>46455</v>
      </c>
      <c r="L111" s="36">
        <f t="shared" si="36"/>
        <v>46456</v>
      </c>
      <c r="M111" s="36">
        <f t="shared" si="36"/>
        <v>46457</v>
      </c>
      <c r="N111" s="36">
        <f t="shared" si="36"/>
        <v>46458</v>
      </c>
      <c r="O111" s="36">
        <f t="shared" si="36"/>
        <v>46459</v>
      </c>
      <c r="P111" s="36">
        <f t="shared" si="36"/>
        <v>46460</v>
      </c>
      <c r="Q111" s="36">
        <f t="shared" si="36"/>
        <v>46461</v>
      </c>
      <c r="R111" s="36">
        <f t="shared" si="36"/>
        <v>46462</v>
      </c>
      <c r="S111" s="36">
        <f t="shared" si="36"/>
        <v>46463</v>
      </c>
      <c r="T111" s="36">
        <f t="shared" si="36"/>
        <v>46464</v>
      </c>
      <c r="U111" s="36">
        <f t="shared" si="36"/>
        <v>46465</v>
      </c>
      <c r="V111" s="36">
        <f t="shared" si="36"/>
        <v>46466</v>
      </c>
      <c r="W111" s="36">
        <f t="shared" si="36"/>
        <v>46467</v>
      </c>
      <c r="X111" s="36">
        <f t="shared" si="36"/>
        <v>46468</v>
      </c>
      <c r="Y111" s="36">
        <f t="shared" si="36"/>
        <v>46469</v>
      </c>
      <c r="Z111" s="36">
        <f t="shared" si="36"/>
        <v>46470</v>
      </c>
      <c r="AA111" s="36">
        <f t="shared" si="36"/>
        <v>46471</v>
      </c>
      <c r="AB111" s="36">
        <f t="shared" si="36"/>
        <v>46472</v>
      </c>
      <c r="AC111" s="36">
        <f t="shared" si="36"/>
        <v>46473</v>
      </c>
      <c r="AD111" s="36">
        <f t="shared" si="36"/>
        <v>46474</v>
      </c>
      <c r="AE111" s="36">
        <f t="shared" si="36"/>
        <v>46475</v>
      </c>
      <c r="AF111" s="36">
        <f t="shared" si="36"/>
        <v>46476</v>
      </c>
      <c r="AG111" s="36">
        <f t="shared" si="36"/>
        <v>46477</v>
      </c>
      <c r="AH111" s="48" t="s">
        <v>31</v>
      </c>
      <c r="AI111" s="56">
        <f>+COUNTIFS(C112:AG112,"土",C116:AG116,"")+COUNTIFS(C112:AG112,"日",C116:AG116,"")</f>
        <v>8</v>
      </c>
    </row>
    <row r="112" spans="2:36">
      <c r="B112" s="11" t="s">
        <v>11</v>
      </c>
      <c r="C112" s="19" t="str">
        <f t="shared" ref="C112:AG112" si="37">IFERROR(TEXT(WEEKDAY(+C111),"aaa"),"")</f>
        <v>月</v>
      </c>
      <c r="D112" s="19" t="str">
        <f t="shared" si="37"/>
        <v>火</v>
      </c>
      <c r="E112" s="19" t="str">
        <f t="shared" si="37"/>
        <v>水</v>
      </c>
      <c r="F112" s="19" t="str">
        <f t="shared" si="37"/>
        <v>木</v>
      </c>
      <c r="G112" s="19" t="str">
        <f t="shared" si="37"/>
        <v>金</v>
      </c>
      <c r="H112" s="19" t="str">
        <f t="shared" si="37"/>
        <v>土</v>
      </c>
      <c r="I112" s="19" t="str">
        <f t="shared" si="37"/>
        <v>日</v>
      </c>
      <c r="J112" s="19" t="str">
        <f t="shared" si="37"/>
        <v>月</v>
      </c>
      <c r="K112" s="19" t="str">
        <f t="shared" si="37"/>
        <v>火</v>
      </c>
      <c r="L112" s="19" t="str">
        <f t="shared" si="37"/>
        <v>水</v>
      </c>
      <c r="M112" s="19" t="str">
        <f t="shared" si="37"/>
        <v>木</v>
      </c>
      <c r="N112" s="19" t="str">
        <f t="shared" si="37"/>
        <v>金</v>
      </c>
      <c r="O112" s="19" t="str">
        <f t="shared" si="37"/>
        <v>土</v>
      </c>
      <c r="P112" s="19" t="str">
        <f t="shared" si="37"/>
        <v>日</v>
      </c>
      <c r="Q112" s="19" t="str">
        <f t="shared" si="37"/>
        <v>月</v>
      </c>
      <c r="R112" s="19" t="str">
        <f t="shared" si="37"/>
        <v>火</v>
      </c>
      <c r="S112" s="19" t="str">
        <f t="shared" si="37"/>
        <v>水</v>
      </c>
      <c r="T112" s="19" t="str">
        <f t="shared" si="37"/>
        <v>木</v>
      </c>
      <c r="U112" s="19" t="str">
        <f t="shared" si="37"/>
        <v>金</v>
      </c>
      <c r="V112" s="19" t="str">
        <f t="shared" si="37"/>
        <v>土</v>
      </c>
      <c r="W112" s="19" t="str">
        <f t="shared" si="37"/>
        <v>日</v>
      </c>
      <c r="X112" s="19" t="str">
        <f t="shared" si="37"/>
        <v>月</v>
      </c>
      <c r="Y112" s="19" t="str">
        <f t="shared" si="37"/>
        <v>火</v>
      </c>
      <c r="Z112" s="19" t="str">
        <f t="shared" si="37"/>
        <v>水</v>
      </c>
      <c r="AA112" s="19" t="str">
        <f t="shared" si="37"/>
        <v>木</v>
      </c>
      <c r="AB112" s="19" t="str">
        <f t="shared" si="37"/>
        <v>金</v>
      </c>
      <c r="AC112" s="19" t="str">
        <f t="shared" si="37"/>
        <v>土</v>
      </c>
      <c r="AD112" s="19" t="str">
        <f t="shared" si="37"/>
        <v>日</v>
      </c>
      <c r="AE112" s="19" t="str">
        <f t="shared" si="37"/>
        <v>月</v>
      </c>
      <c r="AF112" s="19" t="str">
        <f t="shared" si="37"/>
        <v>火</v>
      </c>
      <c r="AG112" s="19" t="str">
        <f t="shared" si="37"/>
        <v>水</v>
      </c>
      <c r="AH112" s="48" t="s">
        <v>25</v>
      </c>
      <c r="AI112" s="56">
        <f>+COUNTIF(C116:AG116,"夏休")+COUNTIF(C116:AG116,"冬休")+COUNTIF(C116:AG116,"中止")</f>
        <v>0</v>
      </c>
    </row>
    <row r="113" spans="2:36" ht="13.5" customHeight="1">
      <c r="B113" s="12" t="s">
        <v>15</v>
      </c>
      <c r="C113" s="28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114"/>
      <c r="AE113" s="114"/>
      <c r="AF113" s="33"/>
      <c r="AG113" s="118"/>
      <c r="AH113" s="49" t="s">
        <v>4</v>
      </c>
      <c r="AI113" s="132">
        <f>COUNT(C111:AG111)-AI112</f>
        <v>31</v>
      </c>
    </row>
    <row r="114" spans="2:36" ht="13.5" customHeight="1">
      <c r="B114" s="13"/>
      <c r="C114" s="29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115"/>
      <c r="AE114" s="115"/>
      <c r="AF114" s="34"/>
      <c r="AG114" s="119"/>
      <c r="AH114" s="49" t="s">
        <v>9</v>
      </c>
      <c r="AI114" s="58">
        <f>+COUNTIF(C117:AG117,"休")</f>
        <v>0</v>
      </c>
      <c r="AJ114" s="66" t="str">
        <f>IF(AI115&gt;0.285,"",IF(AI114&lt;AI111,"←計画日数が足りません",""))</f>
        <v>←計画日数が足りません</v>
      </c>
    </row>
    <row r="115" spans="2:36" ht="13.5" customHeight="1">
      <c r="B115" s="14"/>
      <c r="C115" s="30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116"/>
      <c r="AE115" s="116"/>
      <c r="AF115" s="35"/>
      <c r="AG115" s="120"/>
      <c r="AH115" s="49" t="s">
        <v>16</v>
      </c>
      <c r="AI115" s="59">
        <f>+AI114/AI113</f>
        <v>0</v>
      </c>
    </row>
    <row r="116" spans="2:36">
      <c r="B116" s="15" t="s">
        <v>22</v>
      </c>
      <c r="C116" s="68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117"/>
      <c r="AE116" s="117"/>
      <c r="AF116" s="23"/>
      <c r="AG116" s="121"/>
      <c r="AH116" s="49" t="s">
        <v>18</v>
      </c>
      <c r="AI116" s="58">
        <f>+COUNTIF(C118:AG118,"*休")</f>
        <v>0</v>
      </c>
    </row>
    <row r="117" spans="2:36">
      <c r="B117" s="11" t="s">
        <v>0</v>
      </c>
      <c r="C117" s="68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123"/>
      <c r="AH117" s="50" t="s">
        <v>12</v>
      </c>
      <c r="AI117" s="60">
        <f>+AI116/AI113</f>
        <v>0</v>
      </c>
    </row>
    <row r="118" spans="2:36">
      <c r="B118" s="16" t="s">
        <v>13</v>
      </c>
      <c r="C118" s="69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122"/>
      <c r="AH118" s="127" t="s">
        <v>27</v>
      </c>
      <c r="AI118" s="61" t="str">
        <f>_xlfn.IFS(AI117&gt;=0.285,"OK",AI111&lt;=AI116,"OK",AI111&gt;AI116,"NG")</f>
        <v>NG</v>
      </c>
      <c r="AJ118" s="66" t="str">
        <f>IF(AI118="NG","←月単位未達成","←月単位達成")</f>
        <v>←月単位未達成</v>
      </c>
    </row>
    <row r="119" spans="2:36" hidden="1">
      <c r="C119" s="86" t="str">
        <f>IF($C116="","通常",C116)</f>
        <v>通常</v>
      </c>
      <c r="D119" s="86" t="str">
        <f t="shared" ref="D119:AG119" si="38">IF(D116="","通常",D116)</f>
        <v>通常</v>
      </c>
      <c r="E119" s="86" t="str">
        <f t="shared" si="38"/>
        <v>通常</v>
      </c>
      <c r="F119" s="86" t="str">
        <f t="shared" si="38"/>
        <v>通常</v>
      </c>
      <c r="G119" s="86" t="str">
        <f t="shared" si="38"/>
        <v>通常</v>
      </c>
      <c r="H119" s="86" t="str">
        <f t="shared" si="38"/>
        <v>通常</v>
      </c>
      <c r="I119" s="86" t="str">
        <f t="shared" si="38"/>
        <v>通常</v>
      </c>
      <c r="J119" s="86" t="str">
        <f t="shared" si="38"/>
        <v>通常</v>
      </c>
      <c r="K119" s="86" t="str">
        <f t="shared" si="38"/>
        <v>通常</v>
      </c>
      <c r="L119" s="86" t="str">
        <f t="shared" si="38"/>
        <v>通常</v>
      </c>
      <c r="M119" s="86" t="str">
        <f t="shared" si="38"/>
        <v>通常</v>
      </c>
      <c r="N119" s="86" t="str">
        <f t="shared" si="38"/>
        <v>通常</v>
      </c>
      <c r="O119" s="86" t="str">
        <f t="shared" si="38"/>
        <v>通常</v>
      </c>
      <c r="P119" s="86" t="str">
        <f t="shared" si="38"/>
        <v>通常</v>
      </c>
      <c r="Q119" s="86" t="str">
        <f t="shared" si="38"/>
        <v>通常</v>
      </c>
      <c r="R119" s="86" t="str">
        <f t="shared" si="38"/>
        <v>通常</v>
      </c>
      <c r="S119" s="86" t="str">
        <f t="shared" si="38"/>
        <v>通常</v>
      </c>
      <c r="T119" s="86" t="str">
        <f t="shared" si="38"/>
        <v>通常</v>
      </c>
      <c r="U119" s="86" t="str">
        <f t="shared" si="38"/>
        <v>通常</v>
      </c>
      <c r="V119" s="86" t="str">
        <f t="shared" si="38"/>
        <v>通常</v>
      </c>
      <c r="W119" s="86" t="str">
        <f t="shared" si="38"/>
        <v>通常</v>
      </c>
      <c r="X119" s="86" t="str">
        <f t="shared" si="38"/>
        <v>通常</v>
      </c>
      <c r="Y119" s="86" t="str">
        <f t="shared" si="38"/>
        <v>通常</v>
      </c>
      <c r="Z119" s="86" t="str">
        <f t="shared" si="38"/>
        <v>通常</v>
      </c>
      <c r="AA119" s="86" t="str">
        <f t="shared" si="38"/>
        <v>通常</v>
      </c>
      <c r="AB119" s="86" t="str">
        <f t="shared" si="38"/>
        <v>通常</v>
      </c>
      <c r="AC119" s="86" t="str">
        <f t="shared" si="38"/>
        <v>通常</v>
      </c>
      <c r="AD119" s="86" t="str">
        <f t="shared" si="38"/>
        <v>通常</v>
      </c>
      <c r="AE119" s="86" t="str">
        <f t="shared" si="38"/>
        <v>通常</v>
      </c>
      <c r="AF119" s="86" t="str">
        <f t="shared" si="38"/>
        <v>通常</v>
      </c>
      <c r="AG119" s="86" t="str">
        <f t="shared" si="38"/>
        <v>通常</v>
      </c>
      <c r="AI119" s="62"/>
      <c r="AJ119" s="66"/>
    </row>
    <row r="120" spans="2:36" hidden="1">
      <c r="C120" s="86" t="str">
        <f t="shared" ref="C120:AG120" si="39">IF(C116="","通常実績",C116)</f>
        <v>通常実績</v>
      </c>
      <c r="D120" s="86" t="str">
        <f t="shared" si="39"/>
        <v>通常実績</v>
      </c>
      <c r="E120" s="86" t="str">
        <f t="shared" si="39"/>
        <v>通常実績</v>
      </c>
      <c r="F120" s="86" t="str">
        <f t="shared" si="39"/>
        <v>通常実績</v>
      </c>
      <c r="G120" s="86" t="str">
        <f t="shared" si="39"/>
        <v>通常実績</v>
      </c>
      <c r="H120" s="86" t="str">
        <f t="shared" si="39"/>
        <v>通常実績</v>
      </c>
      <c r="I120" s="86" t="str">
        <f t="shared" si="39"/>
        <v>通常実績</v>
      </c>
      <c r="J120" s="86" t="str">
        <f t="shared" si="39"/>
        <v>通常実績</v>
      </c>
      <c r="K120" s="86" t="str">
        <f t="shared" si="39"/>
        <v>通常実績</v>
      </c>
      <c r="L120" s="86" t="str">
        <f t="shared" si="39"/>
        <v>通常実績</v>
      </c>
      <c r="M120" s="86" t="str">
        <f t="shared" si="39"/>
        <v>通常実績</v>
      </c>
      <c r="N120" s="86" t="str">
        <f t="shared" si="39"/>
        <v>通常実績</v>
      </c>
      <c r="O120" s="86" t="str">
        <f t="shared" si="39"/>
        <v>通常実績</v>
      </c>
      <c r="P120" s="86" t="str">
        <f t="shared" si="39"/>
        <v>通常実績</v>
      </c>
      <c r="Q120" s="86" t="str">
        <f t="shared" si="39"/>
        <v>通常実績</v>
      </c>
      <c r="R120" s="86" t="str">
        <f t="shared" si="39"/>
        <v>通常実績</v>
      </c>
      <c r="S120" s="86" t="str">
        <f t="shared" si="39"/>
        <v>通常実績</v>
      </c>
      <c r="T120" s="86" t="str">
        <f t="shared" si="39"/>
        <v>通常実績</v>
      </c>
      <c r="U120" s="86" t="str">
        <f t="shared" si="39"/>
        <v>通常実績</v>
      </c>
      <c r="V120" s="86" t="str">
        <f t="shared" si="39"/>
        <v>通常実績</v>
      </c>
      <c r="W120" s="86" t="str">
        <f t="shared" si="39"/>
        <v>通常実績</v>
      </c>
      <c r="X120" s="86" t="str">
        <f t="shared" si="39"/>
        <v>通常実績</v>
      </c>
      <c r="Y120" s="86" t="str">
        <f t="shared" si="39"/>
        <v>通常実績</v>
      </c>
      <c r="Z120" s="86" t="str">
        <f t="shared" si="39"/>
        <v>通常実績</v>
      </c>
      <c r="AA120" s="86" t="str">
        <f t="shared" si="39"/>
        <v>通常実績</v>
      </c>
      <c r="AB120" s="86" t="str">
        <f t="shared" si="39"/>
        <v>通常実績</v>
      </c>
      <c r="AC120" s="86" t="str">
        <f t="shared" si="39"/>
        <v>通常実績</v>
      </c>
      <c r="AD120" s="86" t="str">
        <f t="shared" si="39"/>
        <v>通常実績</v>
      </c>
      <c r="AE120" s="86" t="str">
        <f t="shared" si="39"/>
        <v>通常実績</v>
      </c>
      <c r="AF120" s="86" t="str">
        <f t="shared" si="39"/>
        <v>通常実績</v>
      </c>
      <c r="AG120" s="86" t="str">
        <f t="shared" si="39"/>
        <v>通常実績</v>
      </c>
      <c r="AI120" s="62"/>
      <c r="AJ120" s="66"/>
    </row>
    <row r="122" spans="2:36" hidden="1">
      <c r="C122" s="2" t="e">
        <f>YEAR(C125)</f>
        <v>#VALUE!</v>
      </c>
      <c r="D122" s="2" t="e">
        <f>MONTH(C125)</f>
        <v>#VALUE!</v>
      </c>
    </row>
    <row r="123" spans="2:36">
      <c r="B123" s="82" t="s">
        <v>28</v>
      </c>
      <c r="C123" s="17" t="str">
        <f>C125</f>
        <v/>
      </c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1"/>
      <c r="AI123" s="55"/>
    </row>
    <row r="124" spans="2:36" hidden="1">
      <c r="B124" s="83"/>
      <c r="C124" s="36" t="e">
        <f>DATE($C122,$D122,1)</f>
        <v>#VALUE!</v>
      </c>
      <c r="D124" s="36" t="e">
        <f t="shared" ref="D124:AG124" si="40">C124+1</f>
        <v>#VALUE!</v>
      </c>
      <c r="E124" s="36" t="e">
        <f t="shared" si="40"/>
        <v>#VALUE!</v>
      </c>
      <c r="F124" s="36" t="e">
        <f t="shared" si="40"/>
        <v>#VALUE!</v>
      </c>
      <c r="G124" s="36" t="e">
        <f t="shared" si="40"/>
        <v>#VALUE!</v>
      </c>
      <c r="H124" s="36" t="e">
        <f t="shared" si="40"/>
        <v>#VALUE!</v>
      </c>
      <c r="I124" s="36" t="e">
        <f t="shared" si="40"/>
        <v>#VALUE!</v>
      </c>
      <c r="J124" s="36" t="e">
        <f t="shared" si="40"/>
        <v>#VALUE!</v>
      </c>
      <c r="K124" s="36" t="e">
        <f t="shared" si="40"/>
        <v>#VALUE!</v>
      </c>
      <c r="L124" s="36" t="e">
        <f t="shared" si="40"/>
        <v>#VALUE!</v>
      </c>
      <c r="M124" s="36" t="e">
        <f t="shared" si="40"/>
        <v>#VALUE!</v>
      </c>
      <c r="N124" s="36" t="e">
        <f t="shared" si="40"/>
        <v>#VALUE!</v>
      </c>
      <c r="O124" s="36" t="e">
        <f t="shared" si="40"/>
        <v>#VALUE!</v>
      </c>
      <c r="P124" s="36" t="e">
        <f t="shared" si="40"/>
        <v>#VALUE!</v>
      </c>
      <c r="Q124" s="36" t="e">
        <f t="shared" si="40"/>
        <v>#VALUE!</v>
      </c>
      <c r="R124" s="36" t="e">
        <f t="shared" si="40"/>
        <v>#VALUE!</v>
      </c>
      <c r="S124" s="36" t="e">
        <f t="shared" si="40"/>
        <v>#VALUE!</v>
      </c>
      <c r="T124" s="36" t="e">
        <f t="shared" si="40"/>
        <v>#VALUE!</v>
      </c>
      <c r="U124" s="36" t="e">
        <f t="shared" si="40"/>
        <v>#VALUE!</v>
      </c>
      <c r="V124" s="36" t="e">
        <f t="shared" si="40"/>
        <v>#VALUE!</v>
      </c>
      <c r="W124" s="36" t="e">
        <f t="shared" si="40"/>
        <v>#VALUE!</v>
      </c>
      <c r="X124" s="36" t="e">
        <f t="shared" si="40"/>
        <v>#VALUE!</v>
      </c>
      <c r="Y124" s="36" t="e">
        <f t="shared" si="40"/>
        <v>#VALUE!</v>
      </c>
      <c r="Z124" s="36" t="e">
        <f t="shared" si="40"/>
        <v>#VALUE!</v>
      </c>
      <c r="AA124" s="36" t="e">
        <f t="shared" si="40"/>
        <v>#VALUE!</v>
      </c>
      <c r="AB124" s="36" t="e">
        <f t="shared" si="40"/>
        <v>#VALUE!</v>
      </c>
      <c r="AC124" s="36" t="e">
        <f t="shared" si="40"/>
        <v>#VALUE!</v>
      </c>
      <c r="AD124" s="36" t="e">
        <f t="shared" si="40"/>
        <v>#VALUE!</v>
      </c>
      <c r="AE124" s="36" t="e">
        <f t="shared" si="40"/>
        <v>#VALUE!</v>
      </c>
      <c r="AF124" s="36" t="e">
        <f t="shared" si="40"/>
        <v>#VALUE!</v>
      </c>
      <c r="AG124" s="36" t="e">
        <f t="shared" si="40"/>
        <v>#VALUE!</v>
      </c>
      <c r="AH124" s="128"/>
      <c r="AI124" s="133"/>
    </row>
    <row r="125" spans="2:36">
      <c r="B125" s="84" t="s">
        <v>30</v>
      </c>
      <c r="C125" s="87" t="str">
        <f>IF(EDATE(C110,1)&gt;$G$8,"",EDATE(C110,1))</f>
        <v/>
      </c>
      <c r="D125" s="36" t="e">
        <f t="shared" ref="D125:AG125" si="41">IF(D124&gt;$G$8,"",IF(C125=EOMONTH(DATE($C122,$D122,1),0),"",IF(C125="","",C125+1)))</f>
        <v>#VALUE!</v>
      </c>
      <c r="E125" s="36" t="e">
        <f t="shared" si="41"/>
        <v>#VALUE!</v>
      </c>
      <c r="F125" s="36" t="e">
        <f t="shared" si="41"/>
        <v>#VALUE!</v>
      </c>
      <c r="G125" s="36" t="e">
        <f t="shared" si="41"/>
        <v>#VALUE!</v>
      </c>
      <c r="H125" s="36" t="e">
        <f t="shared" si="41"/>
        <v>#VALUE!</v>
      </c>
      <c r="I125" s="36" t="e">
        <f t="shared" si="41"/>
        <v>#VALUE!</v>
      </c>
      <c r="J125" s="36" t="e">
        <f t="shared" si="41"/>
        <v>#VALUE!</v>
      </c>
      <c r="K125" s="36" t="e">
        <f t="shared" si="41"/>
        <v>#VALUE!</v>
      </c>
      <c r="L125" s="36" t="e">
        <f t="shared" si="41"/>
        <v>#VALUE!</v>
      </c>
      <c r="M125" s="36" t="e">
        <f t="shared" si="41"/>
        <v>#VALUE!</v>
      </c>
      <c r="N125" s="36" t="e">
        <f t="shared" si="41"/>
        <v>#VALUE!</v>
      </c>
      <c r="O125" s="36" t="e">
        <f t="shared" si="41"/>
        <v>#VALUE!</v>
      </c>
      <c r="P125" s="36" t="e">
        <f t="shared" si="41"/>
        <v>#VALUE!</v>
      </c>
      <c r="Q125" s="36" t="e">
        <f t="shared" si="41"/>
        <v>#VALUE!</v>
      </c>
      <c r="R125" s="36" t="e">
        <f t="shared" si="41"/>
        <v>#VALUE!</v>
      </c>
      <c r="S125" s="36" t="e">
        <f t="shared" si="41"/>
        <v>#VALUE!</v>
      </c>
      <c r="T125" s="36" t="e">
        <f t="shared" si="41"/>
        <v>#VALUE!</v>
      </c>
      <c r="U125" s="36" t="e">
        <f t="shared" si="41"/>
        <v>#VALUE!</v>
      </c>
      <c r="V125" s="36" t="e">
        <f t="shared" si="41"/>
        <v>#VALUE!</v>
      </c>
      <c r="W125" s="36" t="e">
        <f t="shared" si="41"/>
        <v>#VALUE!</v>
      </c>
      <c r="X125" s="36" t="e">
        <f t="shared" si="41"/>
        <v>#VALUE!</v>
      </c>
      <c r="Y125" s="36" t="e">
        <f t="shared" si="41"/>
        <v>#VALUE!</v>
      </c>
      <c r="Z125" s="36" t="e">
        <f t="shared" si="41"/>
        <v>#VALUE!</v>
      </c>
      <c r="AA125" s="36" t="e">
        <f t="shared" si="41"/>
        <v>#VALUE!</v>
      </c>
      <c r="AB125" s="36" t="e">
        <f t="shared" si="41"/>
        <v>#VALUE!</v>
      </c>
      <c r="AC125" s="36" t="e">
        <f t="shared" si="41"/>
        <v>#VALUE!</v>
      </c>
      <c r="AD125" s="36" t="e">
        <f t="shared" si="41"/>
        <v>#VALUE!</v>
      </c>
      <c r="AE125" s="36" t="e">
        <f t="shared" si="41"/>
        <v>#VALUE!</v>
      </c>
      <c r="AF125" s="36" t="e">
        <f t="shared" si="41"/>
        <v>#VALUE!</v>
      </c>
      <c r="AG125" s="36" t="e">
        <f t="shared" si="41"/>
        <v>#VALUE!</v>
      </c>
      <c r="AH125" s="48" t="s">
        <v>31</v>
      </c>
      <c r="AI125" s="56">
        <f>+COUNTIFS(C126:AG126,"土",C130:AG130,"")+COUNTIFS(C126:AG126,"日",C130:AG130,"")</f>
        <v>0</v>
      </c>
    </row>
    <row r="126" spans="2:36">
      <c r="B126" s="11" t="s">
        <v>11</v>
      </c>
      <c r="C126" s="19" t="str">
        <f t="shared" ref="C126:AG126" si="42">IFERROR(TEXT(WEEKDAY(+C125),"aaa"),"")</f>
        <v/>
      </c>
      <c r="D126" s="19" t="str">
        <f t="shared" si="42"/>
        <v/>
      </c>
      <c r="E126" s="19" t="str">
        <f t="shared" si="42"/>
        <v/>
      </c>
      <c r="F126" s="19" t="str">
        <f t="shared" si="42"/>
        <v/>
      </c>
      <c r="G126" s="19" t="str">
        <f t="shared" si="42"/>
        <v/>
      </c>
      <c r="H126" s="19" t="str">
        <f t="shared" si="42"/>
        <v/>
      </c>
      <c r="I126" s="19" t="str">
        <f t="shared" si="42"/>
        <v/>
      </c>
      <c r="J126" s="19" t="str">
        <f t="shared" si="42"/>
        <v/>
      </c>
      <c r="K126" s="19" t="str">
        <f t="shared" si="42"/>
        <v/>
      </c>
      <c r="L126" s="19" t="str">
        <f t="shared" si="42"/>
        <v/>
      </c>
      <c r="M126" s="19" t="str">
        <f t="shared" si="42"/>
        <v/>
      </c>
      <c r="N126" s="19" t="str">
        <f t="shared" si="42"/>
        <v/>
      </c>
      <c r="O126" s="19" t="str">
        <f t="shared" si="42"/>
        <v/>
      </c>
      <c r="P126" s="19" t="str">
        <f t="shared" si="42"/>
        <v/>
      </c>
      <c r="Q126" s="19" t="str">
        <f t="shared" si="42"/>
        <v/>
      </c>
      <c r="R126" s="19" t="str">
        <f t="shared" si="42"/>
        <v/>
      </c>
      <c r="S126" s="19" t="str">
        <f t="shared" si="42"/>
        <v/>
      </c>
      <c r="T126" s="19" t="str">
        <f t="shared" si="42"/>
        <v/>
      </c>
      <c r="U126" s="19" t="str">
        <f t="shared" si="42"/>
        <v/>
      </c>
      <c r="V126" s="19" t="str">
        <f t="shared" si="42"/>
        <v/>
      </c>
      <c r="W126" s="19" t="str">
        <f t="shared" si="42"/>
        <v/>
      </c>
      <c r="X126" s="19" t="str">
        <f t="shared" si="42"/>
        <v/>
      </c>
      <c r="Y126" s="19" t="str">
        <f t="shared" si="42"/>
        <v/>
      </c>
      <c r="Z126" s="19" t="str">
        <f t="shared" si="42"/>
        <v/>
      </c>
      <c r="AA126" s="19" t="str">
        <f t="shared" si="42"/>
        <v/>
      </c>
      <c r="AB126" s="19" t="str">
        <f t="shared" si="42"/>
        <v/>
      </c>
      <c r="AC126" s="19" t="str">
        <f t="shared" si="42"/>
        <v/>
      </c>
      <c r="AD126" s="19" t="str">
        <f t="shared" si="42"/>
        <v/>
      </c>
      <c r="AE126" s="19" t="str">
        <f t="shared" si="42"/>
        <v/>
      </c>
      <c r="AF126" s="19" t="str">
        <f t="shared" si="42"/>
        <v/>
      </c>
      <c r="AG126" s="19" t="str">
        <f t="shared" si="42"/>
        <v/>
      </c>
      <c r="AH126" s="48" t="s">
        <v>25</v>
      </c>
      <c r="AI126" s="56">
        <f>+COUNTIF(C130:AG130,"夏休")+COUNTIF(C130:AG130,"冬休")+COUNTIF(C130:AG130,"中止")</f>
        <v>0</v>
      </c>
    </row>
    <row r="127" spans="2:36" ht="13.5" customHeight="1">
      <c r="B127" s="12" t="s">
        <v>15</v>
      </c>
      <c r="C127" s="28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114"/>
      <c r="AE127" s="114"/>
      <c r="AF127" s="33"/>
      <c r="AG127" s="118"/>
      <c r="AH127" s="49" t="s">
        <v>4</v>
      </c>
      <c r="AI127" s="132">
        <f>COUNT(C125:AG125)-AI126</f>
        <v>0</v>
      </c>
    </row>
    <row r="128" spans="2:36" ht="13.5" customHeight="1">
      <c r="B128" s="13"/>
      <c r="C128" s="29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115"/>
      <c r="AE128" s="115"/>
      <c r="AF128" s="34"/>
      <c r="AG128" s="119"/>
      <c r="AH128" s="49" t="s">
        <v>9</v>
      </c>
      <c r="AI128" s="58">
        <f>+COUNTIF(C131:AG131,"休")</f>
        <v>0</v>
      </c>
      <c r="AJ128" s="66" t="e">
        <f>IF(AI129&gt;0.285,"",IF(AI128&lt;AI125,"←計画日数が足りません",""))</f>
        <v>#DIV/0!</v>
      </c>
    </row>
    <row r="129" spans="2:36" ht="13.5" customHeight="1">
      <c r="B129" s="14"/>
      <c r="C129" s="30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116"/>
      <c r="AE129" s="116"/>
      <c r="AF129" s="35"/>
      <c r="AG129" s="120"/>
      <c r="AH129" s="49" t="s">
        <v>16</v>
      </c>
      <c r="AI129" s="59" t="e">
        <f>+AI128/AI127</f>
        <v>#DIV/0!</v>
      </c>
    </row>
    <row r="130" spans="2:36">
      <c r="B130" s="15" t="s">
        <v>22</v>
      </c>
      <c r="C130" s="68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117"/>
      <c r="AE130" s="117"/>
      <c r="AF130" s="23"/>
      <c r="AG130" s="121"/>
      <c r="AH130" s="49" t="s">
        <v>18</v>
      </c>
      <c r="AI130" s="58">
        <f>+COUNTIF(C132:AG132,"*休")</f>
        <v>0</v>
      </c>
    </row>
    <row r="131" spans="2:36">
      <c r="B131" s="11" t="s">
        <v>0</v>
      </c>
      <c r="C131" s="68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123"/>
      <c r="AH131" s="50" t="s">
        <v>12</v>
      </c>
      <c r="AI131" s="60" t="e">
        <f>+AI130/AI127</f>
        <v>#DIV/0!</v>
      </c>
    </row>
    <row r="132" spans="2:36">
      <c r="B132" s="16" t="s">
        <v>13</v>
      </c>
      <c r="C132" s="69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122"/>
      <c r="AH132" s="127" t="s">
        <v>27</v>
      </c>
      <c r="AI132" s="61" t="e">
        <f>_xlfn.IFS(AI131&gt;=0.285,"OK",AI125&lt;=AI130,"OK",AI125&gt;AI130,"NG")</f>
        <v>#DIV/0!</v>
      </c>
      <c r="AJ132" s="66" t="e">
        <f>IF(AI132="NG","←月単位未達成","←月単位達成")</f>
        <v>#DIV/0!</v>
      </c>
    </row>
    <row r="133" spans="2:36" hidden="1">
      <c r="C133" s="86" t="str">
        <f>IF($C130="","通常",C130)</f>
        <v>通常</v>
      </c>
      <c r="D133" s="86" t="str">
        <f t="shared" ref="D133:AG133" si="43">IF(D130="","通常",D130)</f>
        <v>通常</v>
      </c>
      <c r="E133" s="86" t="str">
        <f t="shared" si="43"/>
        <v>通常</v>
      </c>
      <c r="F133" s="86" t="str">
        <f t="shared" si="43"/>
        <v>通常</v>
      </c>
      <c r="G133" s="86" t="str">
        <f t="shared" si="43"/>
        <v>通常</v>
      </c>
      <c r="H133" s="86" t="str">
        <f t="shared" si="43"/>
        <v>通常</v>
      </c>
      <c r="I133" s="86" t="str">
        <f t="shared" si="43"/>
        <v>通常</v>
      </c>
      <c r="J133" s="86" t="str">
        <f t="shared" si="43"/>
        <v>通常</v>
      </c>
      <c r="K133" s="86" t="str">
        <f t="shared" si="43"/>
        <v>通常</v>
      </c>
      <c r="L133" s="86" t="str">
        <f t="shared" si="43"/>
        <v>通常</v>
      </c>
      <c r="M133" s="86" t="str">
        <f t="shared" si="43"/>
        <v>通常</v>
      </c>
      <c r="N133" s="86" t="str">
        <f t="shared" si="43"/>
        <v>通常</v>
      </c>
      <c r="O133" s="86" t="str">
        <f t="shared" si="43"/>
        <v>通常</v>
      </c>
      <c r="P133" s="86" t="str">
        <f t="shared" si="43"/>
        <v>通常</v>
      </c>
      <c r="Q133" s="86" t="str">
        <f t="shared" si="43"/>
        <v>通常</v>
      </c>
      <c r="R133" s="86" t="str">
        <f t="shared" si="43"/>
        <v>通常</v>
      </c>
      <c r="S133" s="86" t="str">
        <f t="shared" si="43"/>
        <v>通常</v>
      </c>
      <c r="T133" s="86" t="str">
        <f t="shared" si="43"/>
        <v>通常</v>
      </c>
      <c r="U133" s="86" t="str">
        <f t="shared" si="43"/>
        <v>通常</v>
      </c>
      <c r="V133" s="86" t="str">
        <f t="shared" si="43"/>
        <v>通常</v>
      </c>
      <c r="W133" s="86" t="str">
        <f t="shared" si="43"/>
        <v>通常</v>
      </c>
      <c r="X133" s="86" t="str">
        <f t="shared" si="43"/>
        <v>通常</v>
      </c>
      <c r="Y133" s="86" t="str">
        <f t="shared" si="43"/>
        <v>通常</v>
      </c>
      <c r="Z133" s="86" t="str">
        <f t="shared" si="43"/>
        <v>通常</v>
      </c>
      <c r="AA133" s="86" t="str">
        <f t="shared" si="43"/>
        <v>通常</v>
      </c>
      <c r="AB133" s="86" t="str">
        <f t="shared" si="43"/>
        <v>通常</v>
      </c>
      <c r="AC133" s="86" t="str">
        <f t="shared" si="43"/>
        <v>通常</v>
      </c>
      <c r="AD133" s="86" t="str">
        <f t="shared" si="43"/>
        <v>通常</v>
      </c>
      <c r="AE133" s="86" t="str">
        <f t="shared" si="43"/>
        <v>通常</v>
      </c>
      <c r="AF133" s="86" t="str">
        <f t="shared" si="43"/>
        <v>通常</v>
      </c>
      <c r="AG133" s="86" t="str">
        <f t="shared" si="43"/>
        <v>通常</v>
      </c>
      <c r="AI133" s="62"/>
      <c r="AJ133" s="66"/>
    </row>
    <row r="134" spans="2:36" hidden="1">
      <c r="C134" s="86" t="str">
        <f t="shared" ref="C134:AG134" si="44">IF(C130="","通常実績",C130)</f>
        <v>通常実績</v>
      </c>
      <c r="D134" s="86" t="str">
        <f t="shared" si="44"/>
        <v>通常実績</v>
      </c>
      <c r="E134" s="86" t="str">
        <f t="shared" si="44"/>
        <v>通常実績</v>
      </c>
      <c r="F134" s="86" t="str">
        <f t="shared" si="44"/>
        <v>通常実績</v>
      </c>
      <c r="G134" s="86" t="str">
        <f t="shared" si="44"/>
        <v>通常実績</v>
      </c>
      <c r="H134" s="86" t="str">
        <f t="shared" si="44"/>
        <v>通常実績</v>
      </c>
      <c r="I134" s="86" t="str">
        <f t="shared" si="44"/>
        <v>通常実績</v>
      </c>
      <c r="J134" s="86" t="str">
        <f t="shared" si="44"/>
        <v>通常実績</v>
      </c>
      <c r="K134" s="86" t="str">
        <f t="shared" si="44"/>
        <v>通常実績</v>
      </c>
      <c r="L134" s="86" t="str">
        <f t="shared" si="44"/>
        <v>通常実績</v>
      </c>
      <c r="M134" s="86" t="str">
        <f t="shared" si="44"/>
        <v>通常実績</v>
      </c>
      <c r="N134" s="86" t="str">
        <f t="shared" si="44"/>
        <v>通常実績</v>
      </c>
      <c r="O134" s="86" t="str">
        <f t="shared" si="44"/>
        <v>通常実績</v>
      </c>
      <c r="P134" s="86" t="str">
        <f t="shared" si="44"/>
        <v>通常実績</v>
      </c>
      <c r="Q134" s="86" t="str">
        <f t="shared" si="44"/>
        <v>通常実績</v>
      </c>
      <c r="R134" s="86" t="str">
        <f t="shared" si="44"/>
        <v>通常実績</v>
      </c>
      <c r="S134" s="86" t="str">
        <f t="shared" si="44"/>
        <v>通常実績</v>
      </c>
      <c r="T134" s="86" t="str">
        <f t="shared" si="44"/>
        <v>通常実績</v>
      </c>
      <c r="U134" s="86" t="str">
        <f t="shared" si="44"/>
        <v>通常実績</v>
      </c>
      <c r="V134" s="86" t="str">
        <f t="shared" si="44"/>
        <v>通常実績</v>
      </c>
      <c r="W134" s="86" t="str">
        <f t="shared" si="44"/>
        <v>通常実績</v>
      </c>
      <c r="X134" s="86" t="str">
        <f t="shared" si="44"/>
        <v>通常実績</v>
      </c>
      <c r="Y134" s="86" t="str">
        <f t="shared" si="44"/>
        <v>通常実績</v>
      </c>
      <c r="Z134" s="86" t="str">
        <f t="shared" si="44"/>
        <v>通常実績</v>
      </c>
      <c r="AA134" s="86" t="str">
        <f t="shared" si="44"/>
        <v>通常実績</v>
      </c>
      <c r="AB134" s="86" t="str">
        <f t="shared" si="44"/>
        <v>通常実績</v>
      </c>
      <c r="AC134" s="86" t="str">
        <f t="shared" si="44"/>
        <v>通常実績</v>
      </c>
      <c r="AD134" s="86" t="str">
        <f t="shared" si="44"/>
        <v>通常実績</v>
      </c>
      <c r="AE134" s="86" t="str">
        <f t="shared" si="44"/>
        <v>通常実績</v>
      </c>
      <c r="AF134" s="86" t="str">
        <f t="shared" si="44"/>
        <v>通常実績</v>
      </c>
      <c r="AG134" s="86" t="str">
        <f t="shared" si="44"/>
        <v>通常実績</v>
      </c>
      <c r="AI134" s="62"/>
      <c r="AJ134" s="66"/>
    </row>
    <row r="136" spans="2:36" hidden="1">
      <c r="C136" s="2" t="e">
        <f>YEAR(C139)</f>
        <v>#VALUE!</v>
      </c>
      <c r="D136" s="2" t="e">
        <f>MONTH(C139)</f>
        <v>#VALUE!</v>
      </c>
    </row>
    <row r="137" spans="2:36">
      <c r="B137" s="82" t="s">
        <v>28</v>
      </c>
      <c r="C137" s="17" t="e">
        <f>C139</f>
        <v>#VALUE!</v>
      </c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55"/>
    </row>
    <row r="138" spans="2:36" hidden="1">
      <c r="B138" s="83"/>
      <c r="C138" s="36" t="e">
        <f>DATE($C136,$D136,1)</f>
        <v>#VALUE!</v>
      </c>
      <c r="D138" s="36" t="e">
        <f t="shared" ref="D138:AG138" si="45">C138+1</f>
        <v>#VALUE!</v>
      </c>
      <c r="E138" s="36" t="e">
        <f t="shared" si="45"/>
        <v>#VALUE!</v>
      </c>
      <c r="F138" s="36" t="e">
        <f t="shared" si="45"/>
        <v>#VALUE!</v>
      </c>
      <c r="G138" s="36" t="e">
        <f t="shared" si="45"/>
        <v>#VALUE!</v>
      </c>
      <c r="H138" s="36" t="e">
        <f t="shared" si="45"/>
        <v>#VALUE!</v>
      </c>
      <c r="I138" s="36" t="e">
        <f t="shared" si="45"/>
        <v>#VALUE!</v>
      </c>
      <c r="J138" s="36" t="e">
        <f t="shared" si="45"/>
        <v>#VALUE!</v>
      </c>
      <c r="K138" s="36" t="e">
        <f t="shared" si="45"/>
        <v>#VALUE!</v>
      </c>
      <c r="L138" s="36" t="e">
        <f t="shared" si="45"/>
        <v>#VALUE!</v>
      </c>
      <c r="M138" s="36" t="e">
        <f t="shared" si="45"/>
        <v>#VALUE!</v>
      </c>
      <c r="N138" s="36" t="e">
        <f t="shared" si="45"/>
        <v>#VALUE!</v>
      </c>
      <c r="O138" s="36" t="e">
        <f t="shared" si="45"/>
        <v>#VALUE!</v>
      </c>
      <c r="P138" s="36" t="e">
        <f t="shared" si="45"/>
        <v>#VALUE!</v>
      </c>
      <c r="Q138" s="36" t="e">
        <f t="shared" si="45"/>
        <v>#VALUE!</v>
      </c>
      <c r="R138" s="36" t="e">
        <f t="shared" si="45"/>
        <v>#VALUE!</v>
      </c>
      <c r="S138" s="36" t="e">
        <f t="shared" si="45"/>
        <v>#VALUE!</v>
      </c>
      <c r="T138" s="36" t="e">
        <f t="shared" si="45"/>
        <v>#VALUE!</v>
      </c>
      <c r="U138" s="36" t="e">
        <f t="shared" si="45"/>
        <v>#VALUE!</v>
      </c>
      <c r="V138" s="36" t="e">
        <f t="shared" si="45"/>
        <v>#VALUE!</v>
      </c>
      <c r="W138" s="36" t="e">
        <f t="shared" si="45"/>
        <v>#VALUE!</v>
      </c>
      <c r="X138" s="36" t="e">
        <f t="shared" si="45"/>
        <v>#VALUE!</v>
      </c>
      <c r="Y138" s="36" t="e">
        <f t="shared" si="45"/>
        <v>#VALUE!</v>
      </c>
      <c r="Z138" s="36" t="e">
        <f t="shared" si="45"/>
        <v>#VALUE!</v>
      </c>
      <c r="AA138" s="36" t="e">
        <f t="shared" si="45"/>
        <v>#VALUE!</v>
      </c>
      <c r="AB138" s="36" t="e">
        <f t="shared" si="45"/>
        <v>#VALUE!</v>
      </c>
      <c r="AC138" s="36" t="e">
        <f t="shared" si="45"/>
        <v>#VALUE!</v>
      </c>
      <c r="AD138" s="36" t="e">
        <f t="shared" si="45"/>
        <v>#VALUE!</v>
      </c>
      <c r="AE138" s="36" t="e">
        <f t="shared" si="45"/>
        <v>#VALUE!</v>
      </c>
      <c r="AF138" s="36" t="e">
        <f t="shared" si="45"/>
        <v>#VALUE!</v>
      </c>
      <c r="AG138" s="36" t="e">
        <f t="shared" si="45"/>
        <v>#VALUE!</v>
      </c>
      <c r="AH138" s="128"/>
      <c r="AI138" s="133"/>
    </row>
    <row r="139" spans="2:36">
      <c r="B139" s="84" t="s">
        <v>30</v>
      </c>
      <c r="C139" s="87" t="e">
        <f>IF(EDATE(C124,1)&gt;$G$8,"",EDATE(C124,1))</f>
        <v>#VALUE!</v>
      </c>
      <c r="D139" s="36" t="e">
        <f t="shared" ref="D139:AG139" si="46">IF(D138&gt;$G$8,"",IF(C139=EOMONTH(DATE($C136,$D136,1),0),"",IF(C139="","",C139+1)))</f>
        <v>#VALUE!</v>
      </c>
      <c r="E139" s="36" t="e">
        <f t="shared" si="46"/>
        <v>#VALUE!</v>
      </c>
      <c r="F139" s="36" t="e">
        <f t="shared" si="46"/>
        <v>#VALUE!</v>
      </c>
      <c r="G139" s="36" t="e">
        <f t="shared" si="46"/>
        <v>#VALUE!</v>
      </c>
      <c r="H139" s="36" t="e">
        <f t="shared" si="46"/>
        <v>#VALUE!</v>
      </c>
      <c r="I139" s="36" t="e">
        <f t="shared" si="46"/>
        <v>#VALUE!</v>
      </c>
      <c r="J139" s="36" t="e">
        <f t="shared" si="46"/>
        <v>#VALUE!</v>
      </c>
      <c r="K139" s="36" t="e">
        <f t="shared" si="46"/>
        <v>#VALUE!</v>
      </c>
      <c r="L139" s="36" t="e">
        <f t="shared" si="46"/>
        <v>#VALUE!</v>
      </c>
      <c r="M139" s="36" t="e">
        <f t="shared" si="46"/>
        <v>#VALUE!</v>
      </c>
      <c r="N139" s="36" t="e">
        <f t="shared" si="46"/>
        <v>#VALUE!</v>
      </c>
      <c r="O139" s="36" t="e">
        <f t="shared" si="46"/>
        <v>#VALUE!</v>
      </c>
      <c r="P139" s="36" t="e">
        <f t="shared" si="46"/>
        <v>#VALUE!</v>
      </c>
      <c r="Q139" s="36" t="e">
        <f t="shared" si="46"/>
        <v>#VALUE!</v>
      </c>
      <c r="R139" s="36" t="e">
        <f t="shared" si="46"/>
        <v>#VALUE!</v>
      </c>
      <c r="S139" s="36" t="e">
        <f t="shared" si="46"/>
        <v>#VALUE!</v>
      </c>
      <c r="T139" s="36" t="e">
        <f t="shared" si="46"/>
        <v>#VALUE!</v>
      </c>
      <c r="U139" s="36" t="e">
        <f t="shared" si="46"/>
        <v>#VALUE!</v>
      </c>
      <c r="V139" s="36" t="e">
        <f t="shared" si="46"/>
        <v>#VALUE!</v>
      </c>
      <c r="W139" s="36" t="e">
        <f t="shared" si="46"/>
        <v>#VALUE!</v>
      </c>
      <c r="X139" s="36" t="e">
        <f t="shared" si="46"/>
        <v>#VALUE!</v>
      </c>
      <c r="Y139" s="36" t="e">
        <f t="shared" si="46"/>
        <v>#VALUE!</v>
      </c>
      <c r="Z139" s="36" t="e">
        <f t="shared" si="46"/>
        <v>#VALUE!</v>
      </c>
      <c r="AA139" s="36" t="e">
        <f t="shared" si="46"/>
        <v>#VALUE!</v>
      </c>
      <c r="AB139" s="36" t="e">
        <f t="shared" si="46"/>
        <v>#VALUE!</v>
      </c>
      <c r="AC139" s="36" t="e">
        <f t="shared" si="46"/>
        <v>#VALUE!</v>
      </c>
      <c r="AD139" s="36" t="e">
        <f t="shared" si="46"/>
        <v>#VALUE!</v>
      </c>
      <c r="AE139" s="36" t="e">
        <f t="shared" si="46"/>
        <v>#VALUE!</v>
      </c>
      <c r="AF139" s="36" t="e">
        <f t="shared" si="46"/>
        <v>#VALUE!</v>
      </c>
      <c r="AG139" s="36" t="e">
        <f t="shared" si="46"/>
        <v>#VALUE!</v>
      </c>
      <c r="AH139" s="48" t="s">
        <v>31</v>
      </c>
      <c r="AI139" s="56">
        <f>+COUNTIFS(C140:AG140,"土",C144:AG144,"")+COUNTIFS(C140:AG140,"日",C144:AG144,"")</f>
        <v>0</v>
      </c>
    </row>
    <row r="140" spans="2:36">
      <c r="B140" s="11" t="s">
        <v>11</v>
      </c>
      <c r="C140" s="19" t="str">
        <f t="shared" ref="C140:AG140" si="47">IFERROR(TEXT(WEEKDAY(+C139),"aaa"),"")</f>
        <v/>
      </c>
      <c r="D140" s="19" t="str">
        <f t="shared" si="47"/>
        <v/>
      </c>
      <c r="E140" s="19" t="str">
        <f t="shared" si="47"/>
        <v/>
      </c>
      <c r="F140" s="19" t="str">
        <f t="shared" si="47"/>
        <v/>
      </c>
      <c r="G140" s="19" t="str">
        <f t="shared" si="47"/>
        <v/>
      </c>
      <c r="H140" s="19" t="str">
        <f t="shared" si="47"/>
        <v/>
      </c>
      <c r="I140" s="19" t="str">
        <f t="shared" si="47"/>
        <v/>
      </c>
      <c r="J140" s="19" t="str">
        <f t="shared" si="47"/>
        <v/>
      </c>
      <c r="K140" s="19" t="str">
        <f t="shared" si="47"/>
        <v/>
      </c>
      <c r="L140" s="19" t="str">
        <f t="shared" si="47"/>
        <v/>
      </c>
      <c r="M140" s="19" t="str">
        <f t="shared" si="47"/>
        <v/>
      </c>
      <c r="N140" s="19" t="str">
        <f t="shared" si="47"/>
        <v/>
      </c>
      <c r="O140" s="19" t="str">
        <f t="shared" si="47"/>
        <v/>
      </c>
      <c r="P140" s="19" t="str">
        <f t="shared" si="47"/>
        <v/>
      </c>
      <c r="Q140" s="19" t="str">
        <f t="shared" si="47"/>
        <v/>
      </c>
      <c r="R140" s="19" t="str">
        <f t="shared" si="47"/>
        <v/>
      </c>
      <c r="S140" s="19" t="str">
        <f t="shared" si="47"/>
        <v/>
      </c>
      <c r="T140" s="19" t="str">
        <f t="shared" si="47"/>
        <v/>
      </c>
      <c r="U140" s="19" t="str">
        <f t="shared" si="47"/>
        <v/>
      </c>
      <c r="V140" s="19" t="str">
        <f t="shared" si="47"/>
        <v/>
      </c>
      <c r="W140" s="19" t="str">
        <f t="shared" si="47"/>
        <v/>
      </c>
      <c r="X140" s="19" t="str">
        <f t="shared" si="47"/>
        <v/>
      </c>
      <c r="Y140" s="19" t="str">
        <f t="shared" si="47"/>
        <v/>
      </c>
      <c r="Z140" s="19" t="str">
        <f t="shared" si="47"/>
        <v/>
      </c>
      <c r="AA140" s="19" t="str">
        <f t="shared" si="47"/>
        <v/>
      </c>
      <c r="AB140" s="19" t="str">
        <f t="shared" si="47"/>
        <v/>
      </c>
      <c r="AC140" s="19" t="str">
        <f t="shared" si="47"/>
        <v/>
      </c>
      <c r="AD140" s="19" t="str">
        <f t="shared" si="47"/>
        <v/>
      </c>
      <c r="AE140" s="19" t="str">
        <f t="shared" si="47"/>
        <v/>
      </c>
      <c r="AF140" s="19" t="str">
        <f t="shared" si="47"/>
        <v/>
      </c>
      <c r="AG140" s="19" t="str">
        <f t="shared" si="47"/>
        <v/>
      </c>
      <c r="AH140" s="48" t="s">
        <v>25</v>
      </c>
      <c r="AI140" s="56">
        <f>+COUNTIF(C144:AG144,"夏休")+COUNTIF(C144:AG144,"冬休")+COUNTIF(C144:AG144,"中止")</f>
        <v>0</v>
      </c>
    </row>
    <row r="141" spans="2:36" ht="13.5" customHeight="1">
      <c r="B141" s="12" t="s">
        <v>15</v>
      </c>
      <c r="C141" s="28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114"/>
      <c r="AE141" s="114"/>
      <c r="AF141" s="33"/>
      <c r="AG141" s="118"/>
      <c r="AH141" s="49" t="s">
        <v>4</v>
      </c>
      <c r="AI141" s="132">
        <f>COUNT(C139:AG139)-AI140</f>
        <v>0</v>
      </c>
    </row>
    <row r="142" spans="2:36" ht="13.5" customHeight="1">
      <c r="B142" s="13"/>
      <c r="C142" s="29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115"/>
      <c r="AE142" s="115"/>
      <c r="AF142" s="34"/>
      <c r="AG142" s="119"/>
      <c r="AH142" s="49" t="s">
        <v>9</v>
      </c>
      <c r="AI142" s="58">
        <f>+COUNTIF(C145:AG145,"休")</f>
        <v>0</v>
      </c>
      <c r="AJ142" s="66" t="e">
        <f>IF(AI143&gt;0.285,"",IF(AI142&lt;AI139,"←計画日数が足りません",""))</f>
        <v>#DIV/0!</v>
      </c>
    </row>
    <row r="143" spans="2:36" ht="13.5" customHeight="1">
      <c r="B143" s="14"/>
      <c r="C143" s="30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  <c r="AA143" s="35"/>
      <c r="AB143" s="35"/>
      <c r="AC143" s="35"/>
      <c r="AD143" s="116"/>
      <c r="AE143" s="116"/>
      <c r="AF143" s="35"/>
      <c r="AG143" s="120"/>
      <c r="AH143" s="49" t="s">
        <v>16</v>
      </c>
      <c r="AI143" s="59" t="e">
        <f>+AI142/AI141</f>
        <v>#DIV/0!</v>
      </c>
    </row>
    <row r="144" spans="2:36">
      <c r="B144" s="15" t="s">
        <v>22</v>
      </c>
      <c r="C144" s="68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117"/>
      <c r="AE144" s="117"/>
      <c r="AF144" s="23"/>
      <c r="AG144" s="121"/>
      <c r="AH144" s="49" t="s">
        <v>18</v>
      </c>
      <c r="AI144" s="58">
        <f>+COUNTIF(C146:AG146,"*休")</f>
        <v>0</v>
      </c>
    </row>
    <row r="145" spans="2:36">
      <c r="B145" s="11" t="s">
        <v>0</v>
      </c>
      <c r="C145" s="68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123"/>
      <c r="AH145" s="50" t="s">
        <v>12</v>
      </c>
      <c r="AI145" s="60" t="e">
        <f>+AI144/AI141</f>
        <v>#DIV/0!</v>
      </c>
    </row>
    <row r="146" spans="2:36">
      <c r="B146" s="16" t="s">
        <v>13</v>
      </c>
      <c r="C146" s="69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122"/>
      <c r="AH146" s="127" t="s">
        <v>27</v>
      </c>
      <c r="AI146" s="61" t="e">
        <f>_xlfn.IFS(AI145&gt;=0.285,"OK",AI139&lt;=AI144,"OK",AI139&gt;AI144,"NG")</f>
        <v>#DIV/0!</v>
      </c>
      <c r="AJ146" s="66" t="e">
        <f>IF(AI146="NG","←月単位未達成","←月単位達成")</f>
        <v>#DIV/0!</v>
      </c>
    </row>
    <row r="147" spans="2:36" hidden="1">
      <c r="C147" s="86" t="str">
        <f>IF($C144="","通常",C144)</f>
        <v>通常</v>
      </c>
      <c r="D147" s="86" t="str">
        <f t="shared" ref="D147:AG147" si="48">IF(D144="","通常",D144)</f>
        <v>通常</v>
      </c>
      <c r="E147" s="86" t="str">
        <f t="shared" si="48"/>
        <v>通常</v>
      </c>
      <c r="F147" s="86" t="str">
        <f t="shared" si="48"/>
        <v>通常</v>
      </c>
      <c r="G147" s="86" t="str">
        <f t="shared" si="48"/>
        <v>通常</v>
      </c>
      <c r="H147" s="86" t="str">
        <f t="shared" si="48"/>
        <v>通常</v>
      </c>
      <c r="I147" s="86" t="str">
        <f t="shared" si="48"/>
        <v>通常</v>
      </c>
      <c r="J147" s="86" t="str">
        <f t="shared" si="48"/>
        <v>通常</v>
      </c>
      <c r="K147" s="86" t="str">
        <f t="shared" si="48"/>
        <v>通常</v>
      </c>
      <c r="L147" s="86" t="str">
        <f t="shared" si="48"/>
        <v>通常</v>
      </c>
      <c r="M147" s="86" t="str">
        <f t="shared" si="48"/>
        <v>通常</v>
      </c>
      <c r="N147" s="86" t="str">
        <f t="shared" si="48"/>
        <v>通常</v>
      </c>
      <c r="O147" s="86" t="str">
        <f t="shared" si="48"/>
        <v>通常</v>
      </c>
      <c r="P147" s="86" t="str">
        <f t="shared" si="48"/>
        <v>通常</v>
      </c>
      <c r="Q147" s="86" t="str">
        <f t="shared" si="48"/>
        <v>通常</v>
      </c>
      <c r="R147" s="86" t="str">
        <f t="shared" si="48"/>
        <v>通常</v>
      </c>
      <c r="S147" s="86" t="str">
        <f t="shared" si="48"/>
        <v>通常</v>
      </c>
      <c r="T147" s="86" t="str">
        <f t="shared" si="48"/>
        <v>通常</v>
      </c>
      <c r="U147" s="86" t="str">
        <f t="shared" si="48"/>
        <v>通常</v>
      </c>
      <c r="V147" s="86" t="str">
        <f t="shared" si="48"/>
        <v>通常</v>
      </c>
      <c r="W147" s="86" t="str">
        <f t="shared" si="48"/>
        <v>通常</v>
      </c>
      <c r="X147" s="86" t="str">
        <f t="shared" si="48"/>
        <v>通常</v>
      </c>
      <c r="Y147" s="86" t="str">
        <f t="shared" si="48"/>
        <v>通常</v>
      </c>
      <c r="Z147" s="86" t="str">
        <f t="shared" si="48"/>
        <v>通常</v>
      </c>
      <c r="AA147" s="86" t="str">
        <f t="shared" si="48"/>
        <v>通常</v>
      </c>
      <c r="AB147" s="86" t="str">
        <f t="shared" si="48"/>
        <v>通常</v>
      </c>
      <c r="AC147" s="86" t="str">
        <f t="shared" si="48"/>
        <v>通常</v>
      </c>
      <c r="AD147" s="86" t="str">
        <f t="shared" si="48"/>
        <v>通常</v>
      </c>
      <c r="AE147" s="86" t="str">
        <f t="shared" si="48"/>
        <v>通常</v>
      </c>
      <c r="AF147" s="86" t="str">
        <f t="shared" si="48"/>
        <v>通常</v>
      </c>
      <c r="AG147" s="86" t="str">
        <f t="shared" si="48"/>
        <v>通常</v>
      </c>
      <c r="AI147" s="62"/>
      <c r="AJ147" s="66"/>
    </row>
    <row r="148" spans="2:36" hidden="1">
      <c r="C148" s="86" t="str">
        <f t="shared" ref="C148:AG148" si="49">IF(C144="","通常実績",C144)</f>
        <v>通常実績</v>
      </c>
      <c r="D148" s="86" t="str">
        <f t="shared" si="49"/>
        <v>通常実績</v>
      </c>
      <c r="E148" s="86" t="str">
        <f t="shared" si="49"/>
        <v>通常実績</v>
      </c>
      <c r="F148" s="86" t="str">
        <f t="shared" si="49"/>
        <v>通常実績</v>
      </c>
      <c r="G148" s="86" t="str">
        <f t="shared" si="49"/>
        <v>通常実績</v>
      </c>
      <c r="H148" s="86" t="str">
        <f t="shared" si="49"/>
        <v>通常実績</v>
      </c>
      <c r="I148" s="86" t="str">
        <f t="shared" si="49"/>
        <v>通常実績</v>
      </c>
      <c r="J148" s="86" t="str">
        <f t="shared" si="49"/>
        <v>通常実績</v>
      </c>
      <c r="K148" s="86" t="str">
        <f t="shared" si="49"/>
        <v>通常実績</v>
      </c>
      <c r="L148" s="86" t="str">
        <f t="shared" si="49"/>
        <v>通常実績</v>
      </c>
      <c r="M148" s="86" t="str">
        <f t="shared" si="49"/>
        <v>通常実績</v>
      </c>
      <c r="N148" s="86" t="str">
        <f t="shared" si="49"/>
        <v>通常実績</v>
      </c>
      <c r="O148" s="86" t="str">
        <f t="shared" si="49"/>
        <v>通常実績</v>
      </c>
      <c r="P148" s="86" t="str">
        <f t="shared" si="49"/>
        <v>通常実績</v>
      </c>
      <c r="Q148" s="86" t="str">
        <f t="shared" si="49"/>
        <v>通常実績</v>
      </c>
      <c r="R148" s="86" t="str">
        <f t="shared" si="49"/>
        <v>通常実績</v>
      </c>
      <c r="S148" s="86" t="str">
        <f t="shared" si="49"/>
        <v>通常実績</v>
      </c>
      <c r="T148" s="86" t="str">
        <f t="shared" si="49"/>
        <v>通常実績</v>
      </c>
      <c r="U148" s="86" t="str">
        <f t="shared" si="49"/>
        <v>通常実績</v>
      </c>
      <c r="V148" s="86" t="str">
        <f t="shared" si="49"/>
        <v>通常実績</v>
      </c>
      <c r="W148" s="86" t="str">
        <f t="shared" si="49"/>
        <v>通常実績</v>
      </c>
      <c r="X148" s="86" t="str">
        <f t="shared" si="49"/>
        <v>通常実績</v>
      </c>
      <c r="Y148" s="86" t="str">
        <f t="shared" si="49"/>
        <v>通常実績</v>
      </c>
      <c r="Z148" s="86" t="str">
        <f t="shared" si="49"/>
        <v>通常実績</v>
      </c>
      <c r="AA148" s="86" t="str">
        <f t="shared" si="49"/>
        <v>通常実績</v>
      </c>
      <c r="AB148" s="86" t="str">
        <f t="shared" si="49"/>
        <v>通常実績</v>
      </c>
      <c r="AC148" s="86" t="str">
        <f t="shared" si="49"/>
        <v>通常実績</v>
      </c>
      <c r="AD148" s="86" t="str">
        <f t="shared" si="49"/>
        <v>通常実績</v>
      </c>
      <c r="AE148" s="86" t="str">
        <f t="shared" si="49"/>
        <v>通常実績</v>
      </c>
      <c r="AF148" s="86" t="str">
        <f t="shared" si="49"/>
        <v>通常実績</v>
      </c>
      <c r="AG148" s="86" t="str">
        <f t="shared" si="49"/>
        <v>通常実績</v>
      </c>
      <c r="AI148" s="62"/>
      <c r="AJ148" s="66"/>
    </row>
    <row r="150" spans="2:36" hidden="1">
      <c r="C150" s="2" t="e">
        <f>YEAR(C153)</f>
        <v>#VALUE!</v>
      </c>
      <c r="D150" s="2" t="e">
        <f>MONTH(C153)</f>
        <v>#VALUE!</v>
      </c>
    </row>
    <row r="151" spans="2:36">
      <c r="B151" s="82" t="s">
        <v>28</v>
      </c>
      <c r="C151" s="17" t="e">
        <f>C153</f>
        <v>#VALUE!</v>
      </c>
      <c r="D151" s="31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1"/>
      <c r="AI151" s="55"/>
    </row>
    <row r="152" spans="2:36" hidden="1">
      <c r="B152" s="83"/>
      <c r="C152" s="36" t="e">
        <f>DATE($C150,$D150,1)</f>
        <v>#VALUE!</v>
      </c>
      <c r="D152" s="36" t="e">
        <f t="shared" ref="D152:AG152" si="50">C152+1</f>
        <v>#VALUE!</v>
      </c>
      <c r="E152" s="36" t="e">
        <f t="shared" si="50"/>
        <v>#VALUE!</v>
      </c>
      <c r="F152" s="36" t="e">
        <f t="shared" si="50"/>
        <v>#VALUE!</v>
      </c>
      <c r="G152" s="36" t="e">
        <f t="shared" si="50"/>
        <v>#VALUE!</v>
      </c>
      <c r="H152" s="36" t="e">
        <f t="shared" si="50"/>
        <v>#VALUE!</v>
      </c>
      <c r="I152" s="36" t="e">
        <f t="shared" si="50"/>
        <v>#VALUE!</v>
      </c>
      <c r="J152" s="36" t="e">
        <f t="shared" si="50"/>
        <v>#VALUE!</v>
      </c>
      <c r="K152" s="36" t="e">
        <f t="shared" si="50"/>
        <v>#VALUE!</v>
      </c>
      <c r="L152" s="36" t="e">
        <f t="shared" si="50"/>
        <v>#VALUE!</v>
      </c>
      <c r="M152" s="36" t="e">
        <f t="shared" si="50"/>
        <v>#VALUE!</v>
      </c>
      <c r="N152" s="36" t="e">
        <f t="shared" si="50"/>
        <v>#VALUE!</v>
      </c>
      <c r="O152" s="36" t="e">
        <f t="shared" si="50"/>
        <v>#VALUE!</v>
      </c>
      <c r="P152" s="36" t="e">
        <f t="shared" si="50"/>
        <v>#VALUE!</v>
      </c>
      <c r="Q152" s="36" t="e">
        <f t="shared" si="50"/>
        <v>#VALUE!</v>
      </c>
      <c r="R152" s="36" t="e">
        <f t="shared" si="50"/>
        <v>#VALUE!</v>
      </c>
      <c r="S152" s="36" t="e">
        <f t="shared" si="50"/>
        <v>#VALUE!</v>
      </c>
      <c r="T152" s="36" t="e">
        <f t="shared" si="50"/>
        <v>#VALUE!</v>
      </c>
      <c r="U152" s="36" t="e">
        <f t="shared" si="50"/>
        <v>#VALUE!</v>
      </c>
      <c r="V152" s="36" t="e">
        <f t="shared" si="50"/>
        <v>#VALUE!</v>
      </c>
      <c r="W152" s="36" t="e">
        <f t="shared" si="50"/>
        <v>#VALUE!</v>
      </c>
      <c r="X152" s="36" t="e">
        <f t="shared" si="50"/>
        <v>#VALUE!</v>
      </c>
      <c r="Y152" s="36" t="e">
        <f t="shared" si="50"/>
        <v>#VALUE!</v>
      </c>
      <c r="Z152" s="36" t="e">
        <f t="shared" si="50"/>
        <v>#VALUE!</v>
      </c>
      <c r="AA152" s="36" t="e">
        <f t="shared" si="50"/>
        <v>#VALUE!</v>
      </c>
      <c r="AB152" s="36" t="e">
        <f t="shared" si="50"/>
        <v>#VALUE!</v>
      </c>
      <c r="AC152" s="36" t="e">
        <f t="shared" si="50"/>
        <v>#VALUE!</v>
      </c>
      <c r="AD152" s="36" t="e">
        <f t="shared" si="50"/>
        <v>#VALUE!</v>
      </c>
      <c r="AE152" s="36" t="e">
        <f t="shared" si="50"/>
        <v>#VALUE!</v>
      </c>
      <c r="AF152" s="36" t="e">
        <f t="shared" si="50"/>
        <v>#VALUE!</v>
      </c>
      <c r="AG152" s="36" t="e">
        <f t="shared" si="50"/>
        <v>#VALUE!</v>
      </c>
      <c r="AH152" s="128"/>
      <c r="AI152" s="133"/>
    </row>
    <row r="153" spans="2:36">
      <c r="B153" s="84" t="s">
        <v>30</v>
      </c>
      <c r="C153" s="87" t="e">
        <f>IF(EDATE(C138,1)&gt;$G$8,"",EDATE(C138,1))</f>
        <v>#VALUE!</v>
      </c>
      <c r="D153" s="36" t="e">
        <f t="shared" ref="D153:AG153" si="51">IF(D152&gt;$G$8,"",IF(C153=EOMONTH(DATE($C150,$D150,1),0),"",IF(C153="","",C153+1)))</f>
        <v>#VALUE!</v>
      </c>
      <c r="E153" s="36" t="e">
        <f t="shared" si="51"/>
        <v>#VALUE!</v>
      </c>
      <c r="F153" s="36" t="e">
        <f t="shared" si="51"/>
        <v>#VALUE!</v>
      </c>
      <c r="G153" s="36" t="e">
        <f t="shared" si="51"/>
        <v>#VALUE!</v>
      </c>
      <c r="H153" s="36" t="e">
        <f t="shared" si="51"/>
        <v>#VALUE!</v>
      </c>
      <c r="I153" s="36" t="e">
        <f t="shared" si="51"/>
        <v>#VALUE!</v>
      </c>
      <c r="J153" s="36" t="e">
        <f t="shared" si="51"/>
        <v>#VALUE!</v>
      </c>
      <c r="K153" s="36" t="e">
        <f t="shared" si="51"/>
        <v>#VALUE!</v>
      </c>
      <c r="L153" s="36" t="e">
        <f t="shared" si="51"/>
        <v>#VALUE!</v>
      </c>
      <c r="M153" s="36" t="e">
        <f t="shared" si="51"/>
        <v>#VALUE!</v>
      </c>
      <c r="N153" s="36" t="e">
        <f t="shared" si="51"/>
        <v>#VALUE!</v>
      </c>
      <c r="O153" s="36" t="e">
        <f t="shared" si="51"/>
        <v>#VALUE!</v>
      </c>
      <c r="P153" s="36" t="e">
        <f t="shared" si="51"/>
        <v>#VALUE!</v>
      </c>
      <c r="Q153" s="36" t="e">
        <f t="shared" si="51"/>
        <v>#VALUE!</v>
      </c>
      <c r="R153" s="36" t="e">
        <f t="shared" si="51"/>
        <v>#VALUE!</v>
      </c>
      <c r="S153" s="36" t="e">
        <f t="shared" si="51"/>
        <v>#VALUE!</v>
      </c>
      <c r="T153" s="36" t="e">
        <f t="shared" si="51"/>
        <v>#VALUE!</v>
      </c>
      <c r="U153" s="36" t="e">
        <f t="shared" si="51"/>
        <v>#VALUE!</v>
      </c>
      <c r="V153" s="36" t="e">
        <f t="shared" si="51"/>
        <v>#VALUE!</v>
      </c>
      <c r="W153" s="36" t="e">
        <f t="shared" si="51"/>
        <v>#VALUE!</v>
      </c>
      <c r="X153" s="36" t="e">
        <f t="shared" si="51"/>
        <v>#VALUE!</v>
      </c>
      <c r="Y153" s="36" t="e">
        <f t="shared" si="51"/>
        <v>#VALUE!</v>
      </c>
      <c r="Z153" s="36" t="e">
        <f t="shared" si="51"/>
        <v>#VALUE!</v>
      </c>
      <c r="AA153" s="36" t="e">
        <f t="shared" si="51"/>
        <v>#VALUE!</v>
      </c>
      <c r="AB153" s="36" t="e">
        <f t="shared" si="51"/>
        <v>#VALUE!</v>
      </c>
      <c r="AC153" s="36" t="e">
        <f t="shared" si="51"/>
        <v>#VALUE!</v>
      </c>
      <c r="AD153" s="36" t="e">
        <f t="shared" si="51"/>
        <v>#VALUE!</v>
      </c>
      <c r="AE153" s="36" t="e">
        <f t="shared" si="51"/>
        <v>#VALUE!</v>
      </c>
      <c r="AF153" s="36" t="e">
        <f t="shared" si="51"/>
        <v>#VALUE!</v>
      </c>
      <c r="AG153" s="36" t="e">
        <f t="shared" si="51"/>
        <v>#VALUE!</v>
      </c>
      <c r="AH153" s="48" t="s">
        <v>31</v>
      </c>
      <c r="AI153" s="56">
        <f>+COUNTIFS(C154:AG154,"土",C158:AG158,"")+COUNTIFS(C154:AG154,"日",C158:AG158,"")</f>
        <v>0</v>
      </c>
    </row>
    <row r="154" spans="2:36">
      <c r="B154" s="11" t="s">
        <v>11</v>
      </c>
      <c r="C154" s="19" t="str">
        <f t="shared" ref="C154:AG154" si="52">IFERROR(TEXT(WEEKDAY(+C153),"aaa"),"")</f>
        <v/>
      </c>
      <c r="D154" s="19" t="str">
        <f t="shared" si="52"/>
        <v/>
      </c>
      <c r="E154" s="19" t="str">
        <f t="shared" si="52"/>
        <v/>
      </c>
      <c r="F154" s="19" t="str">
        <f t="shared" si="52"/>
        <v/>
      </c>
      <c r="G154" s="19" t="str">
        <f t="shared" si="52"/>
        <v/>
      </c>
      <c r="H154" s="19" t="str">
        <f t="shared" si="52"/>
        <v/>
      </c>
      <c r="I154" s="19" t="str">
        <f t="shared" si="52"/>
        <v/>
      </c>
      <c r="J154" s="19" t="str">
        <f t="shared" si="52"/>
        <v/>
      </c>
      <c r="K154" s="19" t="str">
        <f t="shared" si="52"/>
        <v/>
      </c>
      <c r="L154" s="19" t="str">
        <f t="shared" si="52"/>
        <v/>
      </c>
      <c r="M154" s="19" t="str">
        <f t="shared" si="52"/>
        <v/>
      </c>
      <c r="N154" s="19" t="str">
        <f t="shared" si="52"/>
        <v/>
      </c>
      <c r="O154" s="19" t="str">
        <f t="shared" si="52"/>
        <v/>
      </c>
      <c r="P154" s="19" t="str">
        <f t="shared" si="52"/>
        <v/>
      </c>
      <c r="Q154" s="19" t="str">
        <f t="shared" si="52"/>
        <v/>
      </c>
      <c r="R154" s="19" t="str">
        <f t="shared" si="52"/>
        <v/>
      </c>
      <c r="S154" s="19" t="str">
        <f t="shared" si="52"/>
        <v/>
      </c>
      <c r="T154" s="19" t="str">
        <f t="shared" si="52"/>
        <v/>
      </c>
      <c r="U154" s="19" t="str">
        <f t="shared" si="52"/>
        <v/>
      </c>
      <c r="V154" s="19" t="str">
        <f t="shared" si="52"/>
        <v/>
      </c>
      <c r="W154" s="19" t="str">
        <f t="shared" si="52"/>
        <v/>
      </c>
      <c r="X154" s="19" t="str">
        <f t="shared" si="52"/>
        <v/>
      </c>
      <c r="Y154" s="19" t="str">
        <f t="shared" si="52"/>
        <v/>
      </c>
      <c r="Z154" s="19" t="str">
        <f t="shared" si="52"/>
        <v/>
      </c>
      <c r="AA154" s="19" t="str">
        <f t="shared" si="52"/>
        <v/>
      </c>
      <c r="AB154" s="19" t="str">
        <f t="shared" si="52"/>
        <v/>
      </c>
      <c r="AC154" s="19" t="str">
        <f t="shared" si="52"/>
        <v/>
      </c>
      <c r="AD154" s="19" t="str">
        <f t="shared" si="52"/>
        <v/>
      </c>
      <c r="AE154" s="19" t="str">
        <f t="shared" si="52"/>
        <v/>
      </c>
      <c r="AF154" s="19" t="str">
        <f t="shared" si="52"/>
        <v/>
      </c>
      <c r="AG154" s="19" t="str">
        <f t="shared" si="52"/>
        <v/>
      </c>
      <c r="AH154" s="48" t="s">
        <v>25</v>
      </c>
      <c r="AI154" s="56">
        <f>+COUNTIF(C158:AG158,"夏休")+COUNTIF(C158:AG158,"冬休")+COUNTIF(C158:AG158,"中止")</f>
        <v>0</v>
      </c>
    </row>
    <row r="155" spans="2:36" ht="13.5" customHeight="1">
      <c r="B155" s="12" t="s">
        <v>15</v>
      </c>
      <c r="C155" s="28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114"/>
      <c r="AE155" s="114"/>
      <c r="AF155" s="33"/>
      <c r="AG155" s="118"/>
      <c r="AH155" s="49" t="s">
        <v>4</v>
      </c>
      <c r="AI155" s="132">
        <f>COUNT(C153:AG153)-AI154</f>
        <v>0</v>
      </c>
    </row>
    <row r="156" spans="2:36" ht="13.5" customHeight="1">
      <c r="B156" s="13"/>
      <c r="C156" s="29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115"/>
      <c r="AE156" s="115"/>
      <c r="AF156" s="34"/>
      <c r="AG156" s="119"/>
      <c r="AH156" s="49" t="s">
        <v>9</v>
      </c>
      <c r="AI156" s="58">
        <f>+COUNTIF(C159:AG159,"休")</f>
        <v>0</v>
      </c>
      <c r="AJ156" s="66" t="e">
        <f>IF(AI157&gt;0.285,"",IF(AI156&lt;AI153,"←計画日数が足りません",""))</f>
        <v>#DIV/0!</v>
      </c>
    </row>
    <row r="157" spans="2:36" ht="13.5" customHeight="1">
      <c r="B157" s="14"/>
      <c r="C157" s="30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  <c r="AA157" s="35"/>
      <c r="AB157" s="35"/>
      <c r="AC157" s="35"/>
      <c r="AD157" s="116"/>
      <c r="AE157" s="116"/>
      <c r="AF157" s="35"/>
      <c r="AG157" s="120"/>
      <c r="AH157" s="49" t="s">
        <v>16</v>
      </c>
      <c r="AI157" s="59" t="e">
        <f>+AI156/AI155</f>
        <v>#DIV/0!</v>
      </c>
    </row>
    <row r="158" spans="2:36">
      <c r="B158" s="15" t="s">
        <v>22</v>
      </c>
      <c r="C158" s="68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117"/>
      <c r="AE158" s="117"/>
      <c r="AF158" s="23"/>
      <c r="AG158" s="121"/>
      <c r="AH158" s="49" t="s">
        <v>18</v>
      </c>
      <c r="AI158" s="58">
        <f>+COUNTIF(C160:AG160,"*休")</f>
        <v>0</v>
      </c>
    </row>
    <row r="159" spans="2:36">
      <c r="B159" s="11" t="s">
        <v>0</v>
      </c>
      <c r="C159" s="68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123"/>
      <c r="AH159" s="50" t="s">
        <v>12</v>
      </c>
      <c r="AI159" s="60" t="e">
        <f>+AI158/AI155</f>
        <v>#DIV/0!</v>
      </c>
    </row>
    <row r="160" spans="2:36">
      <c r="B160" s="16" t="s">
        <v>13</v>
      </c>
      <c r="C160" s="69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122"/>
      <c r="AH160" s="127" t="s">
        <v>27</v>
      </c>
      <c r="AI160" s="61" t="e">
        <f>_xlfn.IFS(AI159&gt;=0.285,"OK",AI153&lt;=AI158,"OK",AI153&gt;AI158,"NG")</f>
        <v>#DIV/0!</v>
      </c>
      <c r="AJ160" s="66" t="e">
        <f>IF(AI160="NG","←月単位未達成","←月単位達成")</f>
        <v>#DIV/0!</v>
      </c>
    </row>
    <row r="161" spans="2:36" hidden="1">
      <c r="C161" s="86" t="str">
        <f>IF($C158="","通常",C158)</f>
        <v>通常</v>
      </c>
      <c r="D161" s="86" t="str">
        <f t="shared" ref="D161:AG161" si="53">IF(D158="","通常",D158)</f>
        <v>通常</v>
      </c>
      <c r="E161" s="86" t="str">
        <f t="shared" si="53"/>
        <v>通常</v>
      </c>
      <c r="F161" s="86" t="str">
        <f t="shared" si="53"/>
        <v>通常</v>
      </c>
      <c r="G161" s="86" t="str">
        <f t="shared" si="53"/>
        <v>通常</v>
      </c>
      <c r="H161" s="86" t="str">
        <f t="shared" si="53"/>
        <v>通常</v>
      </c>
      <c r="I161" s="86" t="str">
        <f t="shared" si="53"/>
        <v>通常</v>
      </c>
      <c r="J161" s="86" t="str">
        <f t="shared" si="53"/>
        <v>通常</v>
      </c>
      <c r="K161" s="86" t="str">
        <f t="shared" si="53"/>
        <v>通常</v>
      </c>
      <c r="L161" s="86" t="str">
        <f t="shared" si="53"/>
        <v>通常</v>
      </c>
      <c r="M161" s="86" t="str">
        <f t="shared" si="53"/>
        <v>通常</v>
      </c>
      <c r="N161" s="86" t="str">
        <f t="shared" si="53"/>
        <v>通常</v>
      </c>
      <c r="O161" s="86" t="str">
        <f t="shared" si="53"/>
        <v>通常</v>
      </c>
      <c r="P161" s="86" t="str">
        <f t="shared" si="53"/>
        <v>通常</v>
      </c>
      <c r="Q161" s="86" t="str">
        <f t="shared" si="53"/>
        <v>通常</v>
      </c>
      <c r="R161" s="86" t="str">
        <f t="shared" si="53"/>
        <v>通常</v>
      </c>
      <c r="S161" s="86" t="str">
        <f t="shared" si="53"/>
        <v>通常</v>
      </c>
      <c r="T161" s="86" t="str">
        <f t="shared" si="53"/>
        <v>通常</v>
      </c>
      <c r="U161" s="86" t="str">
        <f t="shared" si="53"/>
        <v>通常</v>
      </c>
      <c r="V161" s="86" t="str">
        <f t="shared" si="53"/>
        <v>通常</v>
      </c>
      <c r="W161" s="86" t="str">
        <f t="shared" si="53"/>
        <v>通常</v>
      </c>
      <c r="X161" s="86" t="str">
        <f t="shared" si="53"/>
        <v>通常</v>
      </c>
      <c r="Y161" s="86" t="str">
        <f t="shared" si="53"/>
        <v>通常</v>
      </c>
      <c r="Z161" s="86" t="str">
        <f t="shared" si="53"/>
        <v>通常</v>
      </c>
      <c r="AA161" s="86" t="str">
        <f t="shared" si="53"/>
        <v>通常</v>
      </c>
      <c r="AB161" s="86" t="str">
        <f t="shared" si="53"/>
        <v>通常</v>
      </c>
      <c r="AC161" s="86" t="str">
        <f t="shared" si="53"/>
        <v>通常</v>
      </c>
      <c r="AD161" s="86" t="str">
        <f t="shared" si="53"/>
        <v>通常</v>
      </c>
      <c r="AE161" s="86" t="str">
        <f t="shared" si="53"/>
        <v>通常</v>
      </c>
      <c r="AF161" s="86" t="str">
        <f t="shared" si="53"/>
        <v>通常</v>
      </c>
      <c r="AG161" s="86" t="str">
        <f t="shared" si="53"/>
        <v>通常</v>
      </c>
      <c r="AI161" s="62"/>
      <c r="AJ161" s="66"/>
    </row>
    <row r="162" spans="2:36" hidden="1">
      <c r="C162" s="86" t="str">
        <f t="shared" ref="C162:AG162" si="54">IF(C158="","通常実績",C158)</f>
        <v>通常実績</v>
      </c>
      <c r="D162" s="86" t="str">
        <f t="shared" si="54"/>
        <v>通常実績</v>
      </c>
      <c r="E162" s="86" t="str">
        <f t="shared" si="54"/>
        <v>通常実績</v>
      </c>
      <c r="F162" s="86" t="str">
        <f t="shared" si="54"/>
        <v>通常実績</v>
      </c>
      <c r="G162" s="86" t="str">
        <f t="shared" si="54"/>
        <v>通常実績</v>
      </c>
      <c r="H162" s="86" t="str">
        <f t="shared" si="54"/>
        <v>通常実績</v>
      </c>
      <c r="I162" s="86" t="str">
        <f t="shared" si="54"/>
        <v>通常実績</v>
      </c>
      <c r="J162" s="86" t="str">
        <f t="shared" si="54"/>
        <v>通常実績</v>
      </c>
      <c r="K162" s="86" t="str">
        <f t="shared" si="54"/>
        <v>通常実績</v>
      </c>
      <c r="L162" s="86" t="str">
        <f t="shared" si="54"/>
        <v>通常実績</v>
      </c>
      <c r="M162" s="86" t="str">
        <f t="shared" si="54"/>
        <v>通常実績</v>
      </c>
      <c r="N162" s="86" t="str">
        <f t="shared" si="54"/>
        <v>通常実績</v>
      </c>
      <c r="O162" s="86" t="str">
        <f t="shared" si="54"/>
        <v>通常実績</v>
      </c>
      <c r="P162" s="86" t="str">
        <f t="shared" si="54"/>
        <v>通常実績</v>
      </c>
      <c r="Q162" s="86" t="str">
        <f t="shared" si="54"/>
        <v>通常実績</v>
      </c>
      <c r="R162" s="86" t="str">
        <f t="shared" si="54"/>
        <v>通常実績</v>
      </c>
      <c r="S162" s="86" t="str">
        <f t="shared" si="54"/>
        <v>通常実績</v>
      </c>
      <c r="T162" s="86" t="str">
        <f t="shared" si="54"/>
        <v>通常実績</v>
      </c>
      <c r="U162" s="86" t="str">
        <f t="shared" si="54"/>
        <v>通常実績</v>
      </c>
      <c r="V162" s="86" t="str">
        <f t="shared" si="54"/>
        <v>通常実績</v>
      </c>
      <c r="W162" s="86" t="str">
        <f t="shared" si="54"/>
        <v>通常実績</v>
      </c>
      <c r="X162" s="86" t="str">
        <f t="shared" si="54"/>
        <v>通常実績</v>
      </c>
      <c r="Y162" s="86" t="str">
        <f t="shared" si="54"/>
        <v>通常実績</v>
      </c>
      <c r="Z162" s="86" t="str">
        <f t="shared" si="54"/>
        <v>通常実績</v>
      </c>
      <c r="AA162" s="86" t="str">
        <f t="shared" si="54"/>
        <v>通常実績</v>
      </c>
      <c r="AB162" s="86" t="str">
        <f t="shared" si="54"/>
        <v>通常実績</v>
      </c>
      <c r="AC162" s="86" t="str">
        <f t="shared" si="54"/>
        <v>通常実績</v>
      </c>
      <c r="AD162" s="86" t="str">
        <f t="shared" si="54"/>
        <v>通常実績</v>
      </c>
      <c r="AE162" s="86" t="str">
        <f t="shared" si="54"/>
        <v>通常実績</v>
      </c>
      <c r="AF162" s="86" t="str">
        <f t="shared" si="54"/>
        <v>通常実績</v>
      </c>
      <c r="AG162" s="86" t="str">
        <f t="shared" si="54"/>
        <v>通常実績</v>
      </c>
      <c r="AI162" s="62"/>
      <c r="AJ162" s="66"/>
    </row>
    <row r="164" spans="2:36" hidden="1">
      <c r="C164" s="2" t="e">
        <f>YEAR(C167)</f>
        <v>#VALUE!</v>
      </c>
      <c r="D164" s="2" t="e">
        <f>MONTH(C167)</f>
        <v>#VALUE!</v>
      </c>
    </row>
    <row r="165" spans="2:36">
      <c r="B165" s="82" t="s">
        <v>28</v>
      </c>
      <c r="C165" s="17" t="e">
        <f>C167</f>
        <v>#VALUE!</v>
      </c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55"/>
    </row>
    <row r="166" spans="2:36" hidden="1">
      <c r="B166" s="83"/>
      <c r="C166" s="36" t="e">
        <f>DATE($C164,$D164,1)</f>
        <v>#VALUE!</v>
      </c>
      <c r="D166" s="36" t="e">
        <f t="shared" ref="D166:AG166" si="55">C166+1</f>
        <v>#VALUE!</v>
      </c>
      <c r="E166" s="36" t="e">
        <f t="shared" si="55"/>
        <v>#VALUE!</v>
      </c>
      <c r="F166" s="36" t="e">
        <f t="shared" si="55"/>
        <v>#VALUE!</v>
      </c>
      <c r="G166" s="36" t="e">
        <f t="shared" si="55"/>
        <v>#VALUE!</v>
      </c>
      <c r="H166" s="36" t="e">
        <f t="shared" si="55"/>
        <v>#VALUE!</v>
      </c>
      <c r="I166" s="36" t="e">
        <f t="shared" si="55"/>
        <v>#VALUE!</v>
      </c>
      <c r="J166" s="36" t="e">
        <f t="shared" si="55"/>
        <v>#VALUE!</v>
      </c>
      <c r="K166" s="36" t="e">
        <f t="shared" si="55"/>
        <v>#VALUE!</v>
      </c>
      <c r="L166" s="36" t="e">
        <f t="shared" si="55"/>
        <v>#VALUE!</v>
      </c>
      <c r="M166" s="36" t="e">
        <f t="shared" si="55"/>
        <v>#VALUE!</v>
      </c>
      <c r="N166" s="36" t="e">
        <f t="shared" si="55"/>
        <v>#VALUE!</v>
      </c>
      <c r="O166" s="36" t="e">
        <f t="shared" si="55"/>
        <v>#VALUE!</v>
      </c>
      <c r="P166" s="36" t="e">
        <f t="shared" si="55"/>
        <v>#VALUE!</v>
      </c>
      <c r="Q166" s="36" t="e">
        <f t="shared" si="55"/>
        <v>#VALUE!</v>
      </c>
      <c r="R166" s="36" t="e">
        <f t="shared" si="55"/>
        <v>#VALUE!</v>
      </c>
      <c r="S166" s="36" t="e">
        <f t="shared" si="55"/>
        <v>#VALUE!</v>
      </c>
      <c r="T166" s="36" t="e">
        <f t="shared" si="55"/>
        <v>#VALUE!</v>
      </c>
      <c r="U166" s="36" t="e">
        <f t="shared" si="55"/>
        <v>#VALUE!</v>
      </c>
      <c r="V166" s="36" t="e">
        <f t="shared" si="55"/>
        <v>#VALUE!</v>
      </c>
      <c r="W166" s="36" t="e">
        <f t="shared" si="55"/>
        <v>#VALUE!</v>
      </c>
      <c r="X166" s="36" t="e">
        <f t="shared" si="55"/>
        <v>#VALUE!</v>
      </c>
      <c r="Y166" s="36" t="e">
        <f t="shared" si="55"/>
        <v>#VALUE!</v>
      </c>
      <c r="Z166" s="36" t="e">
        <f t="shared" si="55"/>
        <v>#VALUE!</v>
      </c>
      <c r="AA166" s="36" t="e">
        <f t="shared" si="55"/>
        <v>#VALUE!</v>
      </c>
      <c r="AB166" s="36" t="e">
        <f t="shared" si="55"/>
        <v>#VALUE!</v>
      </c>
      <c r="AC166" s="36" t="e">
        <f t="shared" si="55"/>
        <v>#VALUE!</v>
      </c>
      <c r="AD166" s="36" t="e">
        <f t="shared" si="55"/>
        <v>#VALUE!</v>
      </c>
      <c r="AE166" s="36" t="e">
        <f t="shared" si="55"/>
        <v>#VALUE!</v>
      </c>
      <c r="AF166" s="36" t="e">
        <f t="shared" si="55"/>
        <v>#VALUE!</v>
      </c>
      <c r="AG166" s="36" t="e">
        <f t="shared" si="55"/>
        <v>#VALUE!</v>
      </c>
      <c r="AH166" s="128"/>
      <c r="AI166" s="133"/>
    </row>
    <row r="167" spans="2:36">
      <c r="B167" s="84" t="s">
        <v>30</v>
      </c>
      <c r="C167" s="87" t="e">
        <f>IF(EDATE(C152,1)&gt;$G$8,"",EDATE(C152,1))</f>
        <v>#VALUE!</v>
      </c>
      <c r="D167" s="36" t="e">
        <f t="shared" ref="D167:AG167" si="56">IF(D166&gt;$G$8,"",IF(C167=EOMONTH(DATE($C164,$D164,1),0),"",IF(C167="","",C167+1)))</f>
        <v>#VALUE!</v>
      </c>
      <c r="E167" s="36" t="e">
        <f t="shared" si="56"/>
        <v>#VALUE!</v>
      </c>
      <c r="F167" s="36" t="e">
        <f t="shared" si="56"/>
        <v>#VALUE!</v>
      </c>
      <c r="G167" s="36" t="e">
        <f t="shared" si="56"/>
        <v>#VALUE!</v>
      </c>
      <c r="H167" s="36" t="e">
        <f t="shared" si="56"/>
        <v>#VALUE!</v>
      </c>
      <c r="I167" s="36" t="e">
        <f t="shared" si="56"/>
        <v>#VALUE!</v>
      </c>
      <c r="J167" s="36" t="e">
        <f t="shared" si="56"/>
        <v>#VALUE!</v>
      </c>
      <c r="K167" s="36" t="e">
        <f t="shared" si="56"/>
        <v>#VALUE!</v>
      </c>
      <c r="L167" s="36" t="e">
        <f t="shared" si="56"/>
        <v>#VALUE!</v>
      </c>
      <c r="M167" s="36" t="e">
        <f t="shared" si="56"/>
        <v>#VALUE!</v>
      </c>
      <c r="N167" s="36" t="e">
        <f t="shared" si="56"/>
        <v>#VALUE!</v>
      </c>
      <c r="O167" s="36" t="e">
        <f t="shared" si="56"/>
        <v>#VALUE!</v>
      </c>
      <c r="P167" s="36" t="e">
        <f t="shared" si="56"/>
        <v>#VALUE!</v>
      </c>
      <c r="Q167" s="36" t="e">
        <f t="shared" si="56"/>
        <v>#VALUE!</v>
      </c>
      <c r="R167" s="36" t="e">
        <f t="shared" si="56"/>
        <v>#VALUE!</v>
      </c>
      <c r="S167" s="36" t="e">
        <f t="shared" si="56"/>
        <v>#VALUE!</v>
      </c>
      <c r="T167" s="36" t="e">
        <f t="shared" si="56"/>
        <v>#VALUE!</v>
      </c>
      <c r="U167" s="36" t="e">
        <f t="shared" si="56"/>
        <v>#VALUE!</v>
      </c>
      <c r="V167" s="36" t="e">
        <f t="shared" si="56"/>
        <v>#VALUE!</v>
      </c>
      <c r="W167" s="36" t="e">
        <f t="shared" si="56"/>
        <v>#VALUE!</v>
      </c>
      <c r="X167" s="36" t="e">
        <f t="shared" si="56"/>
        <v>#VALUE!</v>
      </c>
      <c r="Y167" s="36" t="e">
        <f t="shared" si="56"/>
        <v>#VALUE!</v>
      </c>
      <c r="Z167" s="36" t="e">
        <f t="shared" si="56"/>
        <v>#VALUE!</v>
      </c>
      <c r="AA167" s="36" t="e">
        <f t="shared" si="56"/>
        <v>#VALUE!</v>
      </c>
      <c r="AB167" s="36" t="e">
        <f t="shared" si="56"/>
        <v>#VALUE!</v>
      </c>
      <c r="AC167" s="36" t="e">
        <f t="shared" si="56"/>
        <v>#VALUE!</v>
      </c>
      <c r="AD167" s="36" t="e">
        <f t="shared" si="56"/>
        <v>#VALUE!</v>
      </c>
      <c r="AE167" s="36" t="e">
        <f t="shared" si="56"/>
        <v>#VALUE!</v>
      </c>
      <c r="AF167" s="36" t="e">
        <f t="shared" si="56"/>
        <v>#VALUE!</v>
      </c>
      <c r="AG167" s="36" t="e">
        <f t="shared" si="56"/>
        <v>#VALUE!</v>
      </c>
      <c r="AH167" s="48" t="s">
        <v>31</v>
      </c>
      <c r="AI167" s="56">
        <f>+COUNTIFS(C168:AG168,"土",C172:AG172,"")+COUNTIFS(C168:AG168,"日",C172:AG172,"")</f>
        <v>0</v>
      </c>
    </row>
    <row r="168" spans="2:36">
      <c r="B168" s="11" t="s">
        <v>11</v>
      </c>
      <c r="C168" s="19" t="str">
        <f t="shared" ref="C168:AG168" si="57">IFERROR(TEXT(WEEKDAY(+C167),"aaa"),"")</f>
        <v/>
      </c>
      <c r="D168" s="19" t="str">
        <f t="shared" si="57"/>
        <v/>
      </c>
      <c r="E168" s="19" t="str">
        <f t="shared" si="57"/>
        <v/>
      </c>
      <c r="F168" s="19" t="str">
        <f t="shared" si="57"/>
        <v/>
      </c>
      <c r="G168" s="19" t="str">
        <f t="shared" si="57"/>
        <v/>
      </c>
      <c r="H168" s="19" t="str">
        <f t="shared" si="57"/>
        <v/>
      </c>
      <c r="I168" s="19" t="str">
        <f t="shared" si="57"/>
        <v/>
      </c>
      <c r="J168" s="19" t="str">
        <f t="shared" si="57"/>
        <v/>
      </c>
      <c r="K168" s="19" t="str">
        <f t="shared" si="57"/>
        <v/>
      </c>
      <c r="L168" s="19" t="str">
        <f t="shared" si="57"/>
        <v/>
      </c>
      <c r="M168" s="19" t="str">
        <f t="shared" si="57"/>
        <v/>
      </c>
      <c r="N168" s="19" t="str">
        <f t="shared" si="57"/>
        <v/>
      </c>
      <c r="O168" s="19" t="str">
        <f t="shared" si="57"/>
        <v/>
      </c>
      <c r="P168" s="19" t="str">
        <f t="shared" si="57"/>
        <v/>
      </c>
      <c r="Q168" s="19" t="str">
        <f t="shared" si="57"/>
        <v/>
      </c>
      <c r="R168" s="19" t="str">
        <f t="shared" si="57"/>
        <v/>
      </c>
      <c r="S168" s="19" t="str">
        <f t="shared" si="57"/>
        <v/>
      </c>
      <c r="T168" s="19" t="str">
        <f t="shared" si="57"/>
        <v/>
      </c>
      <c r="U168" s="19" t="str">
        <f t="shared" si="57"/>
        <v/>
      </c>
      <c r="V168" s="19" t="str">
        <f t="shared" si="57"/>
        <v/>
      </c>
      <c r="W168" s="19" t="str">
        <f t="shared" si="57"/>
        <v/>
      </c>
      <c r="X168" s="19" t="str">
        <f t="shared" si="57"/>
        <v/>
      </c>
      <c r="Y168" s="19" t="str">
        <f t="shared" si="57"/>
        <v/>
      </c>
      <c r="Z168" s="19" t="str">
        <f t="shared" si="57"/>
        <v/>
      </c>
      <c r="AA168" s="19" t="str">
        <f t="shared" si="57"/>
        <v/>
      </c>
      <c r="AB168" s="19" t="str">
        <f t="shared" si="57"/>
        <v/>
      </c>
      <c r="AC168" s="19" t="str">
        <f t="shared" si="57"/>
        <v/>
      </c>
      <c r="AD168" s="19" t="str">
        <f t="shared" si="57"/>
        <v/>
      </c>
      <c r="AE168" s="19" t="str">
        <f t="shared" si="57"/>
        <v/>
      </c>
      <c r="AF168" s="19" t="str">
        <f t="shared" si="57"/>
        <v/>
      </c>
      <c r="AG168" s="19" t="str">
        <f t="shared" si="57"/>
        <v/>
      </c>
      <c r="AH168" s="48" t="s">
        <v>25</v>
      </c>
      <c r="AI168" s="56">
        <f>+COUNTIF(C172:AG172,"夏休")+COUNTIF(C172:AG172,"冬休")+COUNTIF(C172:AG172,"中止")</f>
        <v>0</v>
      </c>
    </row>
    <row r="169" spans="2:36" ht="13.5" customHeight="1">
      <c r="B169" s="12" t="s">
        <v>15</v>
      </c>
      <c r="C169" s="28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114"/>
      <c r="AE169" s="114"/>
      <c r="AF169" s="33"/>
      <c r="AG169" s="118"/>
      <c r="AH169" s="49" t="s">
        <v>4</v>
      </c>
      <c r="AI169" s="132">
        <f>COUNT(C167:AG167)-AI168</f>
        <v>0</v>
      </c>
    </row>
    <row r="170" spans="2:36" ht="13.5" customHeight="1">
      <c r="B170" s="13"/>
      <c r="C170" s="29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115"/>
      <c r="AE170" s="115"/>
      <c r="AF170" s="34"/>
      <c r="AG170" s="119"/>
      <c r="AH170" s="49" t="s">
        <v>9</v>
      </c>
      <c r="AI170" s="58">
        <f>+COUNTIF(C173:AG173,"休")</f>
        <v>0</v>
      </c>
      <c r="AJ170" s="66" t="e">
        <f>IF(AI171&gt;0.285,"",IF(AI170&lt;AI167,"←計画日数が足りません",""))</f>
        <v>#DIV/0!</v>
      </c>
    </row>
    <row r="171" spans="2:36" ht="13.5" customHeight="1">
      <c r="B171" s="14"/>
      <c r="C171" s="30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116"/>
      <c r="AE171" s="116"/>
      <c r="AF171" s="35"/>
      <c r="AG171" s="120"/>
      <c r="AH171" s="49" t="s">
        <v>16</v>
      </c>
      <c r="AI171" s="59" t="e">
        <f>+AI170/AI169</f>
        <v>#DIV/0!</v>
      </c>
    </row>
    <row r="172" spans="2:36">
      <c r="B172" s="15" t="s">
        <v>22</v>
      </c>
      <c r="C172" s="68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117"/>
      <c r="AE172" s="117"/>
      <c r="AF172" s="23"/>
      <c r="AG172" s="121"/>
      <c r="AH172" s="49" t="s">
        <v>18</v>
      </c>
      <c r="AI172" s="58">
        <f>+COUNTIF(C174:AG174,"*休")</f>
        <v>0</v>
      </c>
    </row>
    <row r="173" spans="2:36">
      <c r="B173" s="11" t="s">
        <v>0</v>
      </c>
      <c r="C173" s="68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123"/>
      <c r="AH173" s="50" t="s">
        <v>12</v>
      </c>
      <c r="AI173" s="60" t="e">
        <f>+AI172/AI169</f>
        <v>#DIV/0!</v>
      </c>
    </row>
    <row r="174" spans="2:36">
      <c r="B174" s="16" t="s">
        <v>13</v>
      </c>
      <c r="C174" s="69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122"/>
      <c r="AH174" s="127" t="s">
        <v>27</v>
      </c>
      <c r="AI174" s="61" t="e">
        <f>_xlfn.IFS(AI173&gt;=0.285,"OK",AI167&lt;=AI172,"OK",AI167&gt;AI172,"NG")</f>
        <v>#DIV/0!</v>
      </c>
      <c r="AJ174" s="66" t="e">
        <f>IF(AI174="NG","←月単位未達成","←月単位達成")</f>
        <v>#DIV/0!</v>
      </c>
    </row>
    <row r="175" spans="2:36" hidden="1">
      <c r="C175" s="86" t="str">
        <f>IF($C172="","通常",C172)</f>
        <v>通常</v>
      </c>
      <c r="D175" s="86" t="str">
        <f t="shared" ref="D175:AG175" si="58">IF(D172="","通常",D172)</f>
        <v>通常</v>
      </c>
      <c r="E175" s="86" t="str">
        <f t="shared" si="58"/>
        <v>通常</v>
      </c>
      <c r="F175" s="86" t="str">
        <f t="shared" si="58"/>
        <v>通常</v>
      </c>
      <c r="G175" s="86" t="str">
        <f t="shared" si="58"/>
        <v>通常</v>
      </c>
      <c r="H175" s="86" t="str">
        <f t="shared" si="58"/>
        <v>通常</v>
      </c>
      <c r="I175" s="86" t="str">
        <f t="shared" si="58"/>
        <v>通常</v>
      </c>
      <c r="J175" s="86" t="str">
        <f t="shared" si="58"/>
        <v>通常</v>
      </c>
      <c r="K175" s="86" t="str">
        <f t="shared" si="58"/>
        <v>通常</v>
      </c>
      <c r="L175" s="86" t="str">
        <f t="shared" si="58"/>
        <v>通常</v>
      </c>
      <c r="M175" s="86" t="str">
        <f t="shared" si="58"/>
        <v>通常</v>
      </c>
      <c r="N175" s="86" t="str">
        <f t="shared" si="58"/>
        <v>通常</v>
      </c>
      <c r="O175" s="86" t="str">
        <f t="shared" si="58"/>
        <v>通常</v>
      </c>
      <c r="P175" s="86" t="str">
        <f t="shared" si="58"/>
        <v>通常</v>
      </c>
      <c r="Q175" s="86" t="str">
        <f t="shared" si="58"/>
        <v>通常</v>
      </c>
      <c r="R175" s="86" t="str">
        <f t="shared" si="58"/>
        <v>通常</v>
      </c>
      <c r="S175" s="86" t="str">
        <f t="shared" si="58"/>
        <v>通常</v>
      </c>
      <c r="T175" s="86" t="str">
        <f t="shared" si="58"/>
        <v>通常</v>
      </c>
      <c r="U175" s="86" t="str">
        <f t="shared" si="58"/>
        <v>通常</v>
      </c>
      <c r="V175" s="86" t="str">
        <f t="shared" si="58"/>
        <v>通常</v>
      </c>
      <c r="W175" s="86" t="str">
        <f t="shared" si="58"/>
        <v>通常</v>
      </c>
      <c r="X175" s="86" t="str">
        <f t="shared" si="58"/>
        <v>通常</v>
      </c>
      <c r="Y175" s="86" t="str">
        <f t="shared" si="58"/>
        <v>通常</v>
      </c>
      <c r="Z175" s="86" t="str">
        <f t="shared" si="58"/>
        <v>通常</v>
      </c>
      <c r="AA175" s="86" t="str">
        <f t="shared" si="58"/>
        <v>通常</v>
      </c>
      <c r="AB175" s="86" t="str">
        <f t="shared" si="58"/>
        <v>通常</v>
      </c>
      <c r="AC175" s="86" t="str">
        <f t="shared" si="58"/>
        <v>通常</v>
      </c>
      <c r="AD175" s="86" t="str">
        <f t="shared" si="58"/>
        <v>通常</v>
      </c>
      <c r="AE175" s="86" t="str">
        <f t="shared" si="58"/>
        <v>通常</v>
      </c>
      <c r="AF175" s="86" t="str">
        <f t="shared" si="58"/>
        <v>通常</v>
      </c>
      <c r="AG175" s="86" t="str">
        <f t="shared" si="58"/>
        <v>通常</v>
      </c>
      <c r="AI175" s="62"/>
      <c r="AJ175" s="66"/>
    </row>
    <row r="176" spans="2:36" hidden="1">
      <c r="C176" s="86" t="str">
        <f t="shared" ref="C176:AG176" si="59">IF(C172="","通常実績",C172)</f>
        <v>通常実績</v>
      </c>
      <c r="D176" s="86" t="str">
        <f t="shared" si="59"/>
        <v>通常実績</v>
      </c>
      <c r="E176" s="86" t="str">
        <f t="shared" si="59"/>
        <v>通常実績</v>
      </c>
      <c r="F176" s="86" t="str">
        <f t="shared" si="59"/>
        <v>通常実績</v>
      </c>
      <c r="G176" s="86" t="str">
        <f t="shared" si="59"/>
        <v>通常実績</v>
      </c>
      <c r="H176" s="86" t="str">
        <f t="shared" si="59"/>
        <v>通常実績</v>
      </c>
      <c r="I176" s="86" t="str">
        <f t="shared" si="59"/>
        <v>通常実績</v>
      </c>
      <c r="J176" s="86" t="str">
        <f t="shared" si="59"/>
        <v>通常実績</v>
      </c>
      <c r="K176" s="86" t="str">
        <f t="shared" si="59"/>
        <v>通常実績</v>
      </c>
      <c r="L176" s="86" t="str">
        <f t="shared" si="59"/>
        <v>通常実績</v>
      </c>
      <c r="M176" s="86" t="str">
        <f t="shared" si="59"/>
        <v>通常実績</v>
      </c>
      <c r="N176" s="86" t="str">
        <f t="shared" si="59"/>
        <v>通常実績</v>
      </c>
      <c r="O176" s="86" t="str">
        <f t="shared" si="59"/>
        <v>通常実績</v>
      </c>
      <c r="P176" s="86" t="str">
        <f t="shared" si="59"/>
        <v>通常実績</v>
      </c>
      <c r="Q176" s="86" t="str">
        <f t="shared" si="59"/>
        <v>通常実績</v>
      </c>
      <c r="R176" s="86" t="str">
        <f t="shared" si="59"/>
        <v>通常実績</v>
      </c>
      <c r="S176" s="86" t="str">
        <f t="shared" si="59"/>
        <v>通常実績</v>
      </c>
      <c r="T176" s="86" t="str">
        <f t="shared" si="59"/>
        <v>通常実績</v>
      </c>
      <c r="U176" s="86" t="str">
        <f t="shared" si="59"/>
        <v>通常実績</v>
      </c>
      <c r="V176" s="86" t="str">
        <f t="shared" si="59"/>
        <v>通常実績</v>
      </c>
      <c r="W176" s="86" t="str">
        <f t="shared" si="59"/>
        <v>通常実績</v>
      </c>
      <c r="X176" s="86" t="str">
        <f t="shared" si="59"/>
        <v>通常実績</v>
      </c>
      <c r="Y176" s="86" t="str">
        <f t="shared" si="59"/>
        <v>通常実績</v>
      </c>
      <c r="Z176" s="86" t="str">
        <f t="shared" si="59"/>
        <v>通常実績</v>
      </c>
      <c r="AA176" s="86" t="str">
        <f t="shared" si="59"/>
        <v>通常実績</v>
      </c>
      <c r="AB176" s="86" t="str">
        <f t="shared" si="59"/>
        <v>通常実績</v>
      </c>
      <c r="AC176" s="86" t="str">
        <f t="shared" si="59"/>
        <v>通常実績</v>
      </c>
      <c r="AD176" s="86" t="str">
        <f t="shared" si="59"/>
        <v>通常実績</v>
      </c>
      <c r="AE176" s="86" t="str">
        <f t="shared" si="59"/>
        <v>通常実績</v>
      </c>
      <c r="AF176" s="86" t="str">
        <f t="shared" si="59"/>
        <v>通常実績</v>
      </c>
      <c r="AG176" s="86" t="str">
        <f t="shared" si="59"/>
        <v>通常実績</v>
      </c>
      <c r="AI176" s="62"/>
      <c r="AJ176" s="66"/>
    </row>
    <row r="178" spans="2:36" hidden="1">
      <c r="C178" s="2" t="e">
        <f>YEAR(C181)</f>
        <v>#VALUE!</v>
      </c>
      <c r="D178" s="2" t="e">
        <f>MONTH(C181)</f>
        <v>#VALUE!</v>
      </c>
    </row>
    <row r="179" spans="2:36">
      <c r="B179" s="82" t="s">
        <v>28</v>
      </c>
      <c r="C179" s="17" t="e">
        <f>C181</f>
        <v>#VALUE!</v>
      </c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55"/>
    </row>
    <row r="180" spans="2:36" hidden="1">
      <c r="B180" s="83"/>
      <c r="C180" s="36" t="e">
        <f>DATE($C178,$D178,1)</f>
        <v>#VALUE!</v>
      </c>
      <c r="D180" s="36" t="e">
        <f t="shared" ref="D180:AG180" si="60">C180+1</f>
        <v>#VALUE!</v>
      </c>
      <c r="E180" s="36" t="e">
        <f t="shared" si="60"/>
        <v>#VALUE!</v>
      </c>
      <c r="F180" s="36" t="e">
        <f t="shared" si="60"/>
        <v>#VALUE!</v>
      </c>
      <c r="G180" s="36" t="e">
        <f t="shared" si="60"/>
        <v>#VALUE!</v>
      </c>
      <c r="H180" s="36" t="e">
        <f t="shared" si="60"/>
        <v>#VALUE!</v>
      </c>
      <c r="I180" s="36" t="e">
        <f t="shared" si="60"/>
        <v>#VALUE!</v>
      </c>
      <c r="J180" s="36" t="e">
        <f t="shared" si="60"/>
        <v>#VALUE!</v>
      </c>
      <c r="K180" s="36" t="e">
        <f t="shared" si="60"/>
        <v>#VALUE!</v>
      </c>
      <c r="L180" s="36" t="e">
        <f t="shared" si="60"/>
        <v>#VALUE!</v>
      </c>
      <c r="M180" s="36" t="e">
        <f t="shared" si="60"/>
        <v>#VALUE!</v>
      </c>
      <c r="N180" s="36" t="e">
        <f t="shared" si="60"/>
        <v>#VALUE!</v>
      </c>
      <c r="O180" s="36" t="e">
        <f t="shared" si="60"/>
        <v>#VALUE!</v>
      </c>
      <c r="P180" s="36" t="e">
        <f t="shared" si="60"/>
        <v>#VALUE!</v>
      </c>
      <c r="Q180" s="36" t="e">
        <f t="shared" si="60"/>
        <v>#VALUE!</v>
      </c>
      <c r="R180" s="36" t="e">
        <f t="shared" si="60"/>
        <v>#VALUE!</v>
      </c>
      <c r="S180" s="36" t="e">
        <f t="shared" si="60"/>
        <v>#VALUE!</v>
      </c>
      <c r="T180" s="36" t="e">
        <f t="shared" si="60"/>
        <v>#VALUE!</v>
      </c>
      <c r="U180" s="36" t="e">
        <f t="shared" si="60"/>
        <v>#VALUE!</v>
      </c>
      <c r="V180" s="36" t="e">
        <f t="shared" si="60"/>
        <v>#VALUE!</v>
      </c>
      <c r="W180" s="36" t="e">
        <f t="shared" si="60"/>
        <v>#VALUE!</v>
      </c>
      <c r="X180" s="36" t="e">
        <f t="shared" si="60"/>
        <v>#VALUE!</v>
      </c>
      <c r="Y180" s="36" t="e">
        <f t="shared" si="60"/>
        <v>#VALUE!</v>
      </c>
      <c r="Z180" s="36" t="e">
        <f t="shared" si="60"/>
        <v>#VALUE!</v>
      </c>
      <c r="AA180" s="36" t="e">
        <f t="shared" si="60"/>
        <v>#VALUE!</v>
      </c>
      <c r="AB180" s="36" t="e">
        <f t="shared" si="60"/>
        <v>#VALUE!</v>
      </c>
      <c r="AC180" s="36" t="e">
        <f t="shared" si="60"/>
        <v>#VALUE!</v>
      </c>
      <c r="AD180" s="36" t="e">
        <f t="shared" si="60"/>
        <v>#VALUE!</v>
      </c>
      <c r="AE180" s="36" t="e">
        <f t="shared" si="60"/>
        <v>#VALUE!</v>
      </c>
      <c r="AF180" s="36" t="e">
        <f t="shared" si="60"/>
        <v>#VALUE!</v>
      </c>
      <c r="AG180" s="36" t="e">
        <f t="shared" si="60"/>
        <v>#VALUE!</v>
      </c>
      <c r="AH180" s="128"/>
      <c r="AI180" s="133"/>
    </row>
    <row r="181" spans="2:36">
      <c r="B181" s="84" t="s">
        <v>30</v>
      </c>
      <c r="C181" s="87" t="e">
        <f>IF(EDATE(C166,1)&gt;$G$8,"",EDATE(C166,1))</f>
        <v>#VALUE!</v>
      </c>
      <c r="D181" s="36" t="e">
        <f t="shared" ref="D181:AG181" si="61">IF(D180&gt;$G$8,"",IF(C181=EOMONTH(DATE($C178,$D178,1),0),"",IF(C181="","",C181+1)))</f>
        <v>#VALUE!</v>
      </c>
      <c r="E181" s="36" t="e">
        <f t="shared" si="61"/>
        <v>#VALUE!</v>
      </c>
      <c r="F181" s="36" t="e">
        <f t="shared" si="61"/>
        <v>#VALUE!</v>
      </c>
      <c r="G181" s="36" t="e">
        <f t="shared" si="61"/>
        <v>#VALUE!</v>
      </c>
      <c r="H181" s="36" t="e">
        <f t="shared" si="61"/>
        <v>#VALUE!</v>
      </c>
      <c r="I181" s="36" t="e">
        <f t="shared" si="61"/>
        <v>#VALUE!</v>
      </c>
      <c r="J181" s="36" t="e">
        <f t="shared" si="61"/>
        <v>#VALUE!</v>
      </c>
      <c r="K181" s="36" t="e">
        <f t="shared" si="61"/>
        <v>#VALUE!</v>
      </c>
      <c r="L181" s="36" t="e">
        <f t="shared" si="61"/>
        <v>#VALUE!</v>
      </c>
      <c r="M181" s="36" t="e">
        <f t="shared" si="61"/>
        <v>#VALUE!</v>
      </c>
      <c r="N181" s="36" t="e">
        <f t="shared" si="61"/>
        <v>#VALUE!</v>
      </c>
      <c r="O181" s="36" t="e">
        <f t="shared" si="61"/>
        <v>#VALUE!</v>
      </c>
      <c r="P181" s="36" t="e">
        <f t="shared" si="61"/>
        <v>#VALUE!</v>
      </c>
      <c r="Q181" s="36" t="e">
        <f t="shared" si="61"/>
        <v>#VALUE!</v>
      </c>
      <c r="R181" s="36" t="e">
        <f t="shared" si="61"/>
        <v>#VALUE!</v>
      </c>
      <c r="S181" s="36" t="e">
        <f t="shared" si="61"/>
        <v>#VALUE!</v>
      </c>
      <c r="T181" s="36" t="e">
        <f t="shared" si="61"/>
        <v>#VALUE!</v>
      </c>
      <c r="U181" s="36" t="e">
        <f t="shared" si="61"/>
        <v>#VALUE!</v>
      </c>
      <c r="V181" s="36" t="e">
        <f t="shared" si="61"/>
        <v>#VALUE!</v>
      </c>
      <c r="W181" s="36" t="e">
        <f t="shared" si="61"/>
        <v>#VALUE!</v>
      </c>
      <c r="X181" s="36" t="e">
        <f t="shared" si="61"/>
        <v>#VALUE!</v>
      </c>
      <c r="Y181" s="36" t="e">
        <f t="shared" si="61"/>
        <v>#VALUE!</v>
      </c>
      <c r="Z181" s="36" t="e">
        <f t="shared" si="61"/>
        <v>#VALUE!</v>
      </c>
      <c r="AA181" s="36" t="e">
        <f t="shared" si="61"/>
        <v>#VALUE!</v>
      </c>
      <c r="AB181" s="36" t="e">
        <f t="shared" si="61"/>
        <v>#VALUE!</v>
      </c>
      <c r="AC181" s="36" t="e">
        <f t="shared" si="61"/>
        <v>#VALUE!</v>
      </c>
      <c r="AD181" s="36" t="e">
        <f t="shared" si="61"/>
        <v>#VALUE!</v>
      </c>
      <c r="AE181" s="36" t="e">
        <f t="shared" si="61"/>
        <v>#VALUE!</v>
      </c>
      <c r="AF181" s="36" t="e">
        <f t="shared" si="61"/>
        <v>#VALUE!</v>
      </c>
      <c r="AG181" s="36" t="e">
        <f t="shared" si="61"/>
        <v>#VALUE!</v>
      </c>
      <c r="AH181" s="48" t="s">
        <v>31</v>
      </c>
      <c r="AI181" s="56">
        <f>+COUNTIFS(C182:AG182,"土",C186:AG186,"")+COUNTIFS(C182:AG182,"日",C186:AG186,"")</f>
        <v>0</v>
      </c>
    </row>
    <row r="182" spans="2:36">
      <c r="B182" s="11" t="s">
        <v>11</v>
      </c>
      <c r="C182" s="19" t="str">
        <f t="shared" ref="C182:AG182" si="62">IFERROR(TEXT(WEEKDAY(+C181),"aaa"),"")</f>
        <v/>
      </c>
      <c r="D182" s="19" t="str">
        <f t="shared" si="62"/>
        <v/>
      </c>
      <c r="E182" s="19" t="str">
        <f t="shared" si="62"/>
        <v/>
      </c>
      <c r="F182" s="19" t="str">
        <f t="shared" si="62"/>
        <v/>
      </c>
      <c r="G182" s="19" t="str">
        <f t="shared" si="62"/>
        <v/>
      </c>
      <c r="H182" s="19" t="str">
        <f t="shared" si="62"/>
        <v/>
      </c>
      <c r="I182" s="19" t="str">
        <f t="shared" si="62"/>
        <v/>
      </c>
      <c r="J182" s="19" t="str">
        <f t="shared" si="62"/>
        <v/>
      </c>
      <c r="K182" s="19" t="str">
        <f t="shared" si="62"/>
        <v/>
      </c>
      <c r="L182" s="19" t="str">
        <f t="shared" si="62"/>
        <v/>
      </c>
      <c r="M182" s="19" t="str">
        <f t="shared" si="62"/>
        <v/>
      </c>
      <c r="N182" s="19" t="str">
        <f t="shared" si="62"/>
        <v/>
      </c>
      <c r="O182" s="19" t="str">
        <f t="shared" si="62"/>
        <v/>
      </c>
      <c r="P182" s="19" t="str">
        <f t="shared" si="62"/>
        <v/>
      </c>
      <c r="Q182" s="19" t="str">
        <f t="shared" si="62"/>
        <v/>
      </c>
      <c r="R182" s="19" t="str">
        <f t="shared" si="62"/>
        <v/>
      </c>
      <c r="S182" s="19" t="str">
        <f t="shared" si="62"/>
        <v/>
      </c>
      <c r="T182" s="19" t="str">
        <f t="shared" si="62"/>
        <v/>
      </c>
      <c r="U182" s="19" t="str">
        <f t="shared" si="62"/>
        <v/>
      </c>
      <c r="V182" s="19" t="str">
        <f t="shared" si="62"/>
        <v/>
      </c>
      <c r="W182" s="19" t="str">
        <f t="shared" si="62"/>
        <v/>
      </c>
      <c r="X182" s="19" t="str">
        <f t="shared" si="62"/>
        <v/>
      </c>
      <c r="Y182" s="19" t="str">
        <f t="shared" si="62"/>
        <v/>
      </c>
      <c r="Z182" s="19" t="str">
        <f t="shared" si="62"/>
        <v/>
      </c>
      <c r="AA182" s="19" t="str">
        <f t="shared" si="62"/>
        <v/>
      </c>
      <c r="AB182" s="19" t="str">
        <f t="shared" si="62"/>
        <v/>
      </c>
      <c r="AC182" s="19" t="str">
        <f t="shared" si="62"/>
        <v/>
      </c>
      <c r="AD182" s="19" t="str">
        <f t="shared" si="62"/>
        <v/>
      </c>
      <c r="AE182" s="19" t="str">
        <f t="shared" si="62"/>
        <v/>
      </c>
      <c r="AF182" s="19" t="str">
        <f t="shared" si="62"/>
        <v/>
      </c>
      <c r="AG182" s="19" t="str">
        <f t="shared" si="62"/>
        <v/>
      </c>
      <c r="AH182" s="48" t="s">
        <v>25</v>
      </c>
      <c r="AI182" s="56">
        <f>+COUNTIF(C186:AG186,"夏休")+COUNTIF(C186:AG186,"冬休")+COUNTIF(C186:AG186,"中止")</f>
        <v>0</v>
      </c>
    </row>
    <row r="183" spans="2:36" ht="13.5" customHeight="1">
      <c r="B183" s="12" t="s">
        <v>15</v>
      </c>
      <c r="C183" s="28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114"/>
      <c r="AE183" s="114"/>
      <c r="AF183" s="33"/>
      <c r="AG183" s="118"/>
      <c r="AH183" s="49" t="s">
        <v>4</v>
      </c>
      <c r="AI183" s="132">
        <f>COUNT(C181:AG181)-AI182</f>
        <v>0</v>
      </c>
    </row>
    <row r="184" spans="2:36" ht="13.5" customHeight="1">
      <c r="B184" s="13"/>
      <c r="C184" s="29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115"/>
      <c r="AE184" s="115"/>
      <c r="AF184" s="34"/>
      <c r="AG184" s="119"/>
      <c r="AH184" s="49" t="s">
        <v>9</v>
      </c>
      <c r="AI184" s="58">
        <f>+COUNTIF(C187:AG187,"休")</f>
        <v>0</v>
      </c>
      <c r="AJ184" s="66" t="e">
        <f>IF(AI185&gt;0.285,"",IF(AI184&lt;AI181,"←計画日数が足りません",""))</f>
        <v>#DIV/0!</v>
      </c>
    </row>
    <row r="185" spans="2:36" ht="13.5" customHeight="1">
      <c r="B185" s="14"/>
      <c r="C185" s="30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116"/>
      <c r="AE185" s="116"/>
      <c r="AF185" s="35"/>
      <c r="AG185" s="120"/>
      <c r="AH185" s="49" t="s">
        <v>16</v>
      </c>
      <c r="AI185" s="59" t="e">
        <f>+AI184/AI183</f>
        <v>#DIV/0!</v>
      </c>
    </row>
    <row r="186" spans="2:36">
      <c r="B186" s="15" t="s">
        <v>22</v>
      </c>
      <c r="C186" s="68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17"/>
      <c r="AE186" s="117"/>
      <c r="AF186" s="23"/>
      <c r="AG186" s="121"/>
      <c r="AH186" s="49" t="s">
        <v>18</v>
      </c>
      <c r="AI186" s="58">
        <f>+COUNTIF(C188:AG188,"*休")</f>
        <v>0</v>
      </c>
    </row>
    <row r="187" spans="2:36">
      <c r="B187" s="11" t="s">
        <v>0</v>
      </c>
      <c r="C187" s="68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123"/>
      <c r="AH187" s="50" t="s">
        <v>12</v>
      </c>
      <c r="AI187" s="60" t="e">
        <f>+AI186/AI183</f>
        <v>#DIV/0!</v>
      </c>
    </row>
    <row r="188" spans="2:36">
      <c r="B188" s="16" t="s">
        <v>13</v>
      </c>
      <c r="C188" s="69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122"/>
      <c r="AH188" s="127" t="s">
        <v>27</v>
      </c>
      <c r="AI188" s="61" t="e">
        <f>_xlfn.IFS(AI187&gt;=0.285,"OK",AI181&lt;=AI186,"OK",AI181&gt;AI186,"NG")</f>
        <v>#DIV/0!</v>
      </c>
      <c r="AJ188" s="66" t="e">
        <f>IF(AI188="NG","←月単位未達成","←月単位達成")</f>
        <v>#DIV/0!</v>
      </c>
    </row>
    <row r="189" spans="2:36" hidden="1">
      <c r="C189" s="86" t="str">
        <f>IF($C186="","通常",C186)</f>
        <v>通常</v>
      </c>
      <c r="D189" s="86" t="str">
        <f t="shared" ref="D189:AG189" si="63">IF(D186="","通常",D186)</f>
        <v>通常</v>
      </c>
      <c r="E189" s="86" t="str">
        <f t="shared" si="63"/>
        <v>通常</v>
      </c>
      <c r="F189" s="86" t="str">
        <f t="shared" si="63"/>
        <v>通常</v>
      </c>
      <c r="G189" s="86" t="str">
        <f t="shared" si="63"/>
        <v>通常</v>
      </c>
      <c r="H189" s="86" t="str">
        <f t="shared" si="63"/>
        <v>通常</v>
      </c>
      <c r="I189" s="86" t="str">
        <f t="shared" si="63"/>
        <v>通常</v>
      </c>
      <c r="J189" s="86" t="str">
        <f t="shared" si="63"/>
        <v>通常</v>
      </c>
      <c r="K189" s="86" t="str">
        <f t="shared" si="63"/>
        <v>通常</v>
      </c>
      <c r="L189" s="86" t="str">
        <f t="shared" si="63"/>
        <v>通常</v>
      </c>
      <c r="M189" s="86" t="str">
        <f t="shared" si="63"/>
        <v>通常</v>
      </c>
      <c r="N189" s="86" t="str">
        <f t="shared" si="63"/>
        <v>通常</v>
      </c>
      <c r="O189" s="86" t="str">
        <f t="shared" si="63"/>
        <v>通常</v>
      </c>
      <c r="P189" s="86" t="str">
        <f t="shared" si="63"/>
        <v>通常</v>
      </c>
      <c r="Q189" s="86" t="str">
        <f t="shared" si="63"/>
        <v>通常</v>
      </c>
      <c r="R189" s="86" t="str">
        <f t="shared" si="63"/>
        <v>通常</v>
      </c>
      <c r="S189" s="86" t="str">
        <f t="shared" si="63"/>
        <v>通常</v>
      </c>
      <c r="T189" s="86" t="str">
        <f t="shared" si="63"/>
        <v>通常</v>
      </c>
      <c r="U189" s="86" t="str">
        <f t="shared" si="63"/>
        <v>通常</v>
      </c>
      <c r="V189" s="86" t="str">
        <f t="shared" si="63"/>
        <v>通常</v>
      </c>
      <c r="W189" s="86" t="str">
        <f t="shared" si="63"/>
        <v>通常</v>
      </c>
      <c r="X189" s="86" t="str">
        <f t="shared" si="63"/>
        <v>通常</v>
      </c>
      <c r="Y189" s="86" t="str">
        <f t="shared" si="63"/>
        <v>通常</v>
      </c>
      <c r="Z189" s="86" t="str">
        <f t="shared" si="63"/>
        <v>通常</v>
      </c>
      <c r="AA189" s="86" t="str">
        <f t="shared" si="63"/>
        <v>通常</v>
      </c>
      <c r="AB189" s="86" t="str">
        <f t="shared" si="63"/>
        <v>通常</v>
      </c>
      <c r="AC189" s="86" t="str">
        <f t="shared" si="63"/>
        <v>通常</v>
      </c>
      <c r="AD189" s="86" t="str">
        <f t="shared" si="63"/>
        <v>通常</v>
      </c>
      <c r="AE189" s="86" t="str">
        <f t="shared" si="63"/>
        <v>通常</v>
      </c>
      <c r="AF189" s="86" t="str">
        <f t="shared" si="63"/>
        <v>通常</v>
      </c>
      <c r="AG189" s="86" t="str">
        <f t="shared" si="63"/>
        <v>通常</v>
      </c>
      <c r="AI189" s="62"/>
      <c r="AJ189" s="66"/>
    </row>
    <row r="190" spans="2:36" hidden="1">
      <c r="C190" s="86" t="str">
        <f t="shared" ref="C190:AG190" si="64">IF(C186="","通常実績",C186)</f>
        <v>通常実績</v>
      </c>
      <c r="D190" s="86" t="str">
        <f t="shared" si="64"/>
        <v>通常実績</v>
      </c>
      <c r="E190" s="86" t="str">
        <f t="shared" si="64"/>
        <v>通常実績</v>
      </c>
      <c r="F190" s="86" t="str">
        <f t="shared" si="64"/>
        <v>通常実績</v>
      </c>
      <c r="G190" s="86" t="str">
        <f t="shared" si="64"/>
        <v>通常実績</v>
      </c>
      <c r="H190" s="86" t="str">
        <f t="shared" si="64"/>
        <v>通常実績</v>
      </c>
      <c r="I190" s="86" t="str">
        <f t="shared" si="64"/>
        <v>通常実績</v>
      </c>
      <c r="J190" s="86" t="str">
        <f t="shared" si="64"/>
        <v>通常実績</v>
      </c>
      <c r="K190" s="86" t="str">
        <f t="shared" si="64"/>
        <v>通常実績</v>
      </c>
      <c r="L190" s="86" t="str">
        <f t="shared" si="64"/>
        <v>通常実績</v>
      </c>
      <c r="M190" s="86" t="str">
        <f t="shared" si="64"/>
        <v>通常実績</v>
      </c>
      <c r="N190" s="86" t="str">
        <f t="shared" si="64"/>
        <v>通常実績</v>
      </c>
      <c r="O190" s="86" t="str">
        <f t="shared" si="64"/>
        <v>通常実績</v>
      </c>
      <c r="P190" s="86" t="str">
        <f t="shared" si="64"/>
        <v>通常実績</v>
      </c>
      <c r="Q190" s="86" t="str">
        <f t="shared" si="64"/>
        <v>通常実績</v>
      </c>
      <c r="R190" s="86" t="str">
        <f t="shared" si="64"/>
        <v>通常実績</v>
      </c>
      <c r="S190" s="86" t="str">
        <f t="shared" si="64"/>
        <v>通常実績</v>
      </c>
      <c r="T190" s="86" t="str">
        <f t="shared" si="64"/>
        <v>通常実績</v>
      </c>
      <c r="U190" s="86" t="str">
        <f t="shared" si="64"/>
        <v>通常実績</v>
      </c>
      <c r="V190" s="86" t="str">
        <f t="shared" si="64"/>
        <v>通常実績</v>
      </c>
      <c r="W190" s="86" t="str">
        <f t="shared" si="64"/>
        <v>通常実績</v>
      </c>
      <c r="X190" s="86" t="str">
        <f t="shared" si="64"/>
        <v>通常実績</v>
      </c>
      <c r="Y190" s="86" t="str">
        <f t="shared" si="64"/>
        <v>通常実績</v>
      </c>
      <c r="Z190" s="86" t="str">
        <f t="shared" si="64"/>
        <v>通常実績</v>
      </c>
      <c r="AA190" s="86" t="str">
        <f t="shared" si="64"/>
        <v>通常実績</v>
      </c>
      <c r="AB190" s="86" t="str">
        <f t="shared" si="64"/>
        <v>通常実績</v>
      </c>
      <c r="AC190" s="86" t="str">
        <f t="shared" si="64"/>
        <v>通常実績</v>
      </c>
      <c r="AD190" s="86" t="str">
        <f t="shared" si="64"/>
        <v>通常実績</v>
      </c>
      <c r="AE190" s="86" t="str">
        <f t="shared" si="64"/>
        <v>通常実績</v>
      </c>
      <c r="AF190" s="86" t="str">
        <f t="shared" si="64"/>
        <v>通常実績</v>
      </c>
      <c r="AG190" s="86" t="str">
        <f t="shared" si="64"/>
        <v>通常実績</v>
      </c>
      <c r="AI190" s="62"/>
      <c r="AJ190" s="66"/>
    </row>
    <row r="192" spans="2:36" hidden="1">
      <c r="C192" s="2" t="e">
        <f>YEAR(C195)</f>
        <v>#VALUE!</v>
      </c>
      <c r="D192" s="2" t="e">
        <f>MONTH(C195)</f>
        <v>#VALUE!</v>
      </c>
    </row>
    <row r="193" spans="2:36">
      <c r="B193" s="82" t="s">
        <v>28</v>
      </c>
      <c r="C193" s="17" t="e">
        <f>C195</f>
        <v>#VALUE!</v>
      </c>
      <c r="D193" s="31"/>
      <c r="E193" s="31"/>
      <c r="F193" s="31"/>
      <c r="G193" s="31"/>
      <c r="H193" s="31"/>
      <c r="I193" s="31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1"/>
      <c r="AI193" s="55"/>
    </row>
    <row r="194" spans="2:36" hidden="1">
      <c r="B194" s="83"/>
      <c r="C194" s="36" t="e">
        <f>DATE($C192,$D192,1)</f>
        <v>#VALUE!</v>
      </c>
      <c r="D194" s="36" t="e">
        <f t="shared" ref="D194:AG194" si="65">C194+1</f>
        <v>#VALUE!</v>
      </c>
      <c r="E194" s="36" t="e">
        <f t="shared" si="65"/>
        <v>#VALUE!</v>
      </c>
      <c r="F194" s="36" t="e">
        <f t="shared" si="65"/>
        <v>#VALUE!</v>
      </c>
      <c r="G194" s="36" t="e">
        <f t="shared" si="65"/>
        <v>#VALUE!</v>
      </c>
      <c r="H194" s="36" t="e">
        <f t="shared" si="65"/>
        <v>#VALUE!</v>
      </c>
      <c r="I194" s="36" t="e">
        <f t="shared" si="65"/>
        <v>#VALUE!</v>
      </c>
      <c r="J194" s="36" t="e">
        <f t="shared" si="65"/>
        <v>#VALUE!</v>
      </c>
      <c r="K194" s="36" t="e">
        <f t="shared" si="65"/>
        <v>#VALUE!</v>
      </c>
      <c r="L194" s="36" t="e">
        <f t="shared" si="65"/>
        <v>#VALUE!</v>
      </c>
      <c r="M194" s="36" t="e">
        <f t="shared" si="65"/>
        <v>#VALUE!</v>
      </c>
      <c r="N194" s="36" t="e">
        <f t="shared" si="65"/>
        <v>#VALUE!</v>
      </c>
      <c r="O194" s="36" t="e">
        <f t="shared" si="65"/>
        <v>#VALUE!</v>
      </c>
      <c r="P194" s="36" t="e">
        <f t="shared" si="65"/>
        <v>#VALUE!</v>
      </c>
      <c r="Q194" s="36" t="e">
        <f t="shared" si="65"/>
        <v>#VALUE!</v>
      </c>
      <c r="R194" s="36" t="e">
        <f t="shared" si="65"/>
        <v>#VALUE!</v>
      </c>
      <c r="S194" s="36" t="e">
        <f t="shared" si="65"/>
        <v>#VALUE!</v>
      </c>
      <c r="T194" s="36" t="e">
        <f t="shared" si="65"/>
        <v>#VALUE!</v>
      </c>
      <c r="U194" s="36" t="e">
        <f t="shared" si="65"/>
        <v>#VALUE!</v>
      </c>
      <c r="V194" s="36" t="e">
        <f t="shared" si="65"/>
        <v>#VALUE!</v>
      </c>
      <c r="W194" s="36" t="e">
        <f t="shared" si="65"/>
        <v>#VALUE!</v>
      </c>
      <c r="X194" s="36" t="e">
        <f t="shared" si="65"/>
        <v>#VALUE!</v>
      </c>
      <c r="Y194" s="36" t="e">
        <f t="shared" si="65"/>
        <v>#VALUE!</v>
      </c>
      <c r="Z194" s="36" t="e">
        <f t="shared" si="65"/>
        <v>#VALUE!</v>
      </c>
      <c r="AA194" s="36" t="e">
        <f t="shared" si="65"/>
        <v>#VALUE!</v>
      </c>
      <c r="AB194" s="36" t="e">
        <f t="shared" si="65"/>
        <v>#VALUE!</v>
      </c>
      <c r="AC194" s="36" t="e">
        <f t="shared" si="65"/>
        <v>#VALUE!</v>
      </c>
      <c r="AD194" s="36" t="e">
        <f t="shared" si="65"/>
        <v>#VALUE!</v>
      </c>
      <c r="AE194" s="36" t="e">
        <f t="shared" si="65"/>
        <v>#VALUE!</v>
      </c>
      <c r="AF194" s="36" t="e">
        <f t="shared" si="65"/>
        <v>#VALUE!</v>
      </c>
      <c r="AG194" s="36" t="e">
        <f t="shared" si="65"/>
        <v>#VALUE!</v>
      </c>
      <c r="AH194" s="128"/>
      <c r="AI194" s="133"/>
    </row>
    <row r="195" spans="2:36">
      <c r="B195" s="84" t="s">
        <v>30</v>
      </c>
      <c r="C195" s="87" t="e">
        <f>IF(EDATE(C180,1)&gt;$G$8,"",EDATE(C180,1))</f>
        <v>#VALUE!</v>
      </c>
      <c r="D195" s="36" t="e">
        <f t="shared" ref="D195:AG195" si="66">IF(D194&gt;$G$8,"",IF(C195=EOMONTH(DATE($C192,$D192,1),0),"",IF(C195="","",C195+1)))</f>
        <v>#VALUE!</v>
      </c>
      <c r="E195" s="36" t="e">
        <f t="shared" si="66"/>
        <v>#VALUE!</v>
      </c>
      <c r="F195" s="36" t="e">
        <f t="shared" si="66"/>
        <v>#VALUE!</v>
      </c>
      <c r="G195" s="36" t="e">
        <f t="shared" si="66"/>
        <v>#VALUE!</v>
      </c>
      <c r="H195" s="36" t="e">
        <f t="shared" si="66"/>
        <v>#VALUE!</v>
      </c>
      <c r="I195" s="36" t="e">
        <f t="shared" si="66"/>
        <v>#VALUE!</v>
      </c>
      <c r="J195" s="36" t="e">
        <f t="shared" si="66"/>
        <v>#VALUE!</v>
      </c>
      <c r="K195" s="36" t="e">
        <f t="shared" si="66"/>
        <v>#VALUE!</v>
      </c>
      <c r="L195" s="36" t="e">
        <f t="shared" si="66"/>
        <v>#VALUE!</v>
      </c>
      <c r="M195" s="36" t="e">
        <f t="shared" si="66"/>
        <v>#VALUE!</v>
      </c>
      <c r="N195" s="36" t="e">
        <f t="shared" si="66"/>
        <v>#VALUE!</v>
      </c>
      <c r="O195" s="36" t="e">
        <f t="shared" si="66"/>
        <v>#VALUE!</v>
      </c>
      <c r="P195" s="36" t="e">
        <f t="shared" si="66"/>
        <v>#VALUE!</v>
      </c>
      <c r="Q195" s="36" t="e">
        <f t="shared" si="66"/>
        <v>#VALUE!</v>
      </c>
      <c r="R195" s="36" t="e">
        <f t="shared" si="66"/>
        <v>#VALUE!</v>
      </c>
      <c r="S195" s="36" t="e">
        <f t="shared" si="66"/>
        <v>#VALUE!</v>
      </c>
      <c r="T195" s="36" t="e">
        <f t="shared" si="66"/>
        <v>#VALUE!</v>
      </c>
      <c r="U195" s="36" t="e">
        <f t="shared" si="66"/>
        <v>#VALUE!</v>
      </c>
      <c r="V195" s="36" t="e">
        <f t="shared" si="66"/>
        <v>#VALUE!</v>
      </c>
      <c r="W195" s="36" t="e">
        <f t="shared" si="66"/>
        <v>#VALUE!</v>
      </c>
      <c r="X195" s="36" t="e">
        <f t="shared" si="66"/>
        <v>#VALUE!</v>
      </c>
      <c r="Y195" s="36" t="e">
        <f t="shared" si="66"/>
        <v>#VALUE!</v>
      </c>
      <c r="Z195" s="36" t="e">
        <f t="shared" si="66"/>
        <v>#VALUE!</v>
      </c>
      <c r="AA195" s="36" t="e">
        <f t="shared" si="66"/>
        <v>#VALUE!</v>
      </c>
      <c r="AB195" s="36" t="e">
        <f t="shared" si="66"/>
        <v>#VALUE!</v>
      </c>
      <c r="AC195" s="36" t="e">
        <f t="shared" si="66"/>
        <v>#VALUE!</v>
      </c>
      <c r="AD195" s="36" t="e">
        <f t="shared" si="66"/>
        <v>#VALUE!</v>
      </c>
      <c r="AE195" s="36" t="e">
        <f t="shared" si="66"/>
        <v>#VALUE!</v>
      </c>
      <c r="AF195" s="36" t="e">
        <f t="shared" si="66"/>
        <v>#VALUE!</v>
      </c>
      <c r="AG195" s="36" t="e">
        <f t="shared" si="66"/>
        <v>#VALUE!</v>
      </c>
      <c r="AH195" s="48" t="s">
        <v>31</v>
      </c>
      <c r="AI195" s="56">
        <f>+COUNTIFS(C196:AG196,"土",C200:AG200,"")+COUNTIFS(C196:AG196,"日",C200:AG200,"")</f>
        <v>0</v>
      </c>
    </row>
    <row r="196" spans="2:36">
      <c r="B196" s="11" t="s">
        <v>11</v>
      </c>
      <c r="C196" s="19" t="str">
        <f t="shared" ref="C196:AG196" si="67">IFERROR(TEXT(WEEKDAY(+C195),"aaa"),"")</f>
        <v/>
      </c>
      <c r="D196" s="19" t="str">
        <f t="shared" si="67"/>
        <v/>
      </c>
      <c r="E196" s="19" t="str">
        <f t="shared" si="67"/>
        <v/>
      </c>
      <c r="F196" s="19" t="str">
        <f t="shared" si="67"/>
        <v/>
      </c>
      <c r="G196" s="19" t="str">
        <f t="shared" si="67"/>
        <v/>
      </c>
      <c r="H196" s="19" t="str">
        <f t="shared" si="67"/>
        <v/>
      </c>
      <c r="I196" s="19" t="str">
        <f t="shared" si="67"/>
        <v/>
      </c>
      <c r="J196" s="19" t="str">
        <f t="shared" si="67"/>
        <v/>
      </c>
      <c r="K196" s="19" t="str">
        <f t="shared" si="67"/>
        <v/>
      </c>
      <c r="L196" s="19" t="str">
        <f t="shared" si="67"/>
        <v/>
      </c>
      <c r="M196" s="19" t="str">
        <f t="shared" si="67"/>
        <v/>
      </c>
      <c r="N196" s="19" t="str">
        <f t="shared" si="67"/>
        <v/>
      </c>
      <c r="O196" s="19" t="str">
        <f t="shared" si="67"/>
        <v/>
      </c>
      <c r="P196" s="19" t="str">
        <f t="shared" si="67"/>
        <v/>
      </c>
      <c r="Q196" s="19" t="str">
        <f t="shared" si="67"/>
        <v/>
      </c>
      <c r="R196" s="19" t="str">
        <f t="shared" si="67"/>
        <v/>
      </c>
      <c r="S196" s="19" t="str">
        <f t="shared" si="67"/>
        <v/>
      </c>
      <c r="T196" s="19" t="str">
        <f t="shared" si="67"/>
        <v/>
      </c>
      <c r="U196" s="19" t="str">
        <f t="shared" si="67"/>
        <v/>
      </c>
      <c r="V196" s="19" t="str">
        <f t="shared" si="67"/>
        <v/>
      </c>
      <c r="W196" s="19" t="str">
        <f t="shared" si="67"/>
        <v/>
      </c>
      <c r="X196" s="19" t="str">
        <f t="shared" si="67"/>
        <v/>
      </c>
      <c r="Y196" s="19" t="str">
        <f t="shared" si="67"/>
        <v/>
      </c>
      <c r="Z196" s="19" t="str">
        <f t="shared" si="67"/>
        <v/>
      </c>
      <c r="AA196" s="19" t="str">
        <f t="shared" si="67"/>
        <v/>
      </c>
      <c r="AB196" s="19" t="str">
        <f t="shared" si="67"/>
        <v/>
      </c>
      <c r="AC196" s="19" t="str">
        <f t="shared" si="67"/>
        <v/>
      </c>
      <c r="AD196" s="19" t="str">
        <f t="shared" si="67"/>
        <v/>
      </c>
      <c r="AE196" s="19" t="str">
        <f t="shared" si="67"/>
        <v/>
      </c>
      <c r="AF196" s="19" t="str">
        <f t="shared" si="67"/>
        <v/>
      </c>
      <c r="AG196" s="19" t="str">
        <f t="shared" si="67"/>
        <v/>
      </c>
      <c r="AH196" s="48" t="s">
        <v>25</v>
      </c>
      <c r="AI196" s="56">
        <f>+COUNTIF(C200:AG200,"夏休")+COUNTIF(C200:AG200,"冬休")+COUNTIF(C200:AG200,"中止")</f>
        <v>0</v>
      </c>
    </row>
    <row r="197" spans="2:36" ht="13.5" customHeight="1">
      <c r="B197" s="12" t="s">
        <v>15</v>
      </c>
      <c r="C197" s="28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114"/>
      <c r="AE197" s="114"/>
      <c r="AF197" s="33"/>
      <c r="AG197" s="118"/>
      <c r="AH197" s="49" t="s">
        <v>4</v>
      </c>
      <c r="AI197" s="132">
        <f>COUNT(C195:AG195)-AI196</f>
        <v>0</v>
      </c>
    </row>
    <row r="198" spans="2:36" ht="13.5" customHeight="1">
      <c r="B198" s="13"/>
      <c r="C198" s="29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115"/>
      <c r="AE198" s="115"/>
      <c r="AF198" s="34"/>
      <c r="AG198" s="119"/>
      <c r="AH198" s="49" t="s">
        <v>9</v>
      </c>
      <c r="AI198" s="58">
        <f>+COUNTIF(C201:AG201,"休")</f>
        <v>0</v>
      </c>
      <c r="AJ198" s="66" t="e">
        <f>IF(AI199&gt;0.285,"",IF(AI198&lt;AI195,"←計画日数が足りません",""))</f>
        <v>#DIV/0!</v>
      </c>
    </row>
    <row r="199" spans="2:36" ht="13.5" customHeight="1">
      <c r="B199" s="14"/>
      <c r="C199" s="30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116"/>
      <c r="AE199" s="116"/>
      <c r="AF199" s="35"/>
      <c r="AG199" s="120"/>
      <c r="AH199" s="49" t="s">
        <v>16</v>
      </c>
      <c r="AI199" s="59" t="e">
        <f>+AI198/AI197</f>
        <v>#DIV/0!</v>
      </c>
    </row>
    <row r="200" spans="2:36">
      <c r="B200" s="15" t="s">
        <v>22</v>
      </c>
      <c r="C200" s="68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117"/>
      <c r="AE200" s="117"/>
      <c r="AF200" s="23"/>
      <c r="AG200" s="121"/>
      <c r="AH200" s="49" t="s">
        <v>18</v>
      </c>
      <c r="AI200" s="58">
        <f>+COUNTIF(C202:AG202,"*休")</f>
        <v>0</v>
      </c>
    </row>
    <row r="201" spans="2:36">
      <c r="B201" s="11" t="s">
        <v>0</v>
      </c>
      <c r="C201" s="68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123"/>
      <c r="AH201" s="50" t="s">
        <v>12</v>
      </c>
      <c r="AI201" s="60" t="e">
        <f>+AI200/AI197</f>
        <v>#DIV/0!</v>
      </c>
    </row>
    <row r="202" spans="2:36">
      <c r="B202" s="16" t="s">
        <v>13</v>
      </c>
      <c r="C202" s="69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122"/>
      <c r="AH202" s="127" t="s">
        <v>27</v>
      </c>
      <c r="AI202" s="61" t="e">
        <f>_xlfn.IFS(AI201&gt;=0.285,"OK",AI195&lt;=AI200,"OK",AI195&gt;AI200,"NG")</f>
        <v>#DIV/0!</v>
      </c>
      <c r="AJ202" s="66" t="e">
        <f>IF(AI202="NG","←月単位未達成","←月単位達成")</f>
        <v>#DIV/0!</v>
      </c>
    </row>
    <row r="203" spans="2:36" hidden="1">
      <c r="C203" s="86" t="str">
        <f>IF($C200="","通常",C200)</f>
        <v>通常</v>
      </c>
      <c r="D203" s="86" t="str">
        <f t="shared" ref="D203:AG203" si="68">IF(D200="","通常",D200)</f>
        <v>通常</v>
      </c>
      <c r="E203" s="86" t="str">
        <f t="shared" si="68"/>
        <v>通常</v>
      </c>
      <c r="F203" s="86" t="str">
        <f t="shared" si="68"/>
        <v>通常</v>
      </c>
      <c r="G203" s="86" t="str">
        <f t="shared" si="68"/>
        <v>通常</v>
      </c>
      <c r="H203" s="86" t="str">
        <f t="shared" si="68"/>
        <v>通常</v>
      </c>
      <c r="I203" s="86" t="str">
        <f t="shared" si="68"/>
        <v>通常</v>
      </c>
      <c r="J203" s="86" t="str">
        <f t="shared" si="68"/>
        <v>通常</v>
      </c>
      <c r="K203" s="86" t="str">
        <f t="shared" si="68"/>
        <v>通常</v>
      </c>
      <c r="L203" s="86" t="str">
        <f t="shared" si="68"/>
        <v>通常</v>
      </c>
      <c r="M203" s="86" t="str">
        <f t="shared" si="68"/>
        <v>通常</v>
      </c>
      <c r="N203" s="86" t="str">
        <f t="shared" si="68"/>
        <v>通常</v>
      </c>
      <c r="O203" s="86" t="str">
        <f t="shared" si="68"/>
        <v>通常</v>
      </c>
      <c r="P203" s="86" t="str">
        <f t="shared" si="68"/>
        <v>通常</v>
      </c>
      <c r="Q203" s="86" t="str">
        <f t="shared" si="68"/>
        <v>通常</v>
      </c>
      <c r="R203" s="86" t="str">
        <f t="shared" si="68"/>
        <v>通常</v>
      </c>
      <c r="S203" s="86" t="str">
        <f t="shared" si="68"/>
        <v>通常</v>
      </c>
      <c r="T203" s="86" t="str">
        <f t="shared" si="68"/>
        <v>通常</v>
      </c>
      <c r="U203" s="86" t="str">
        <f t="shared" si="68"/>
        <v>通常</v>
      </c>
      <c r="V203" s="86" t="str">
        <f t="shared" si="68"/>
        <v>通常</v>
      </c>
      <c r="W203" s="86" t="str">
        <f t="shared" si="68"/>
        <v>通常</v>
      </c>
      <c r="X203" s="86" t="str">
        <f t="shared" si="68"/>
        <v>通常</v>
      </c>
      <c r="Y203" s="86" t="str">
        <f t="shared" si="68"/>
        <v>通常</v>
      </c>
      <c r="Z203" s="86" t="str">
        <f t="shared" si="68"/>
        <v>通常</v>
      </c>
      <c r="AA203" s="86" t="str">
        <f t="shared" si="68"/>
        <v>通常</v>
      </c>
      <c r="AB203" s="86" t="str">
        <f t="shared" si="68"/>
        <v>通常</v>
      </c>
      <c r="AC203" s="86" t="str">
        <f t="shared" si="68"/>
        <v>通常</v>
      </c>
      <c r="AD203" s="86" t="str">
        <f t="shared" si="68"/>
        <v>通常</v>
      </c>
      <c r="AE203" s="86" t="str">
        <f t="shared" si="68"/>
        <v>通常</v>
      </c>
      <c r="AF203" s="86" t="str">
        <f t="shared" si="68"/>
        <v>通常</v>
      </c>
      <c r="AG203" s="86" t="str">
        <f t="shared" si="68"/>
        <v>通常</v>
      </c>
      <c r="AI203" s="62"/>
      <c r="AJ203" s="66"/>
    </row>
    <row r="204" spans="2:36" hidden="1">
      <c r="C204" s="86" t="str">
        <f t="shared" ref="C204:AG204" si="69">IF(C200="","通常実績",C200)</f>
        <v>通常実績</v>
      </c>
      <c r="D204" s="86" t="str">
        <f t="shared" si="69"/>
        <v>通常実績</v>
      </c>
      <c r="E204" s="86" t="str">
        <f t="shared" si="69"/>
        <v>通常実績</v>
      </c>
      <c r="F204" s="86" t="str">
        <f t="shared" si="69"/>
        <v>通常実績</v>
      </c>
      <c r="G204" s="86" t="str">
        <f t="shared" si="69"/>
        <v>通常実績</v>
      </c>
      <c r="H204" s="86" t="str">
        <f t="shared" si="69"/>
        <v>通常実績</v>
      </c>
      <c r="I204" s="86" t="str">
        <f t="shared" si="69"/>
        <v>通常実績</v>
      </c>
      <c r="J204" s="86" t="str">
        <f t="shared" si="69"/>
        <v>通常実績</v>
      </c>
      <c r="K204" s="86" t="str">
        <f t="shared" si="69"/>
        <v>通常実績</v>
      </c>
      <c r="L204" s="86" t="str">
        <f t="shared" si="69"/>
        <v>通常実績</v>
      </c>
      <c r="M204" s="86" t="str">
        <f t="shared" si="69"/>
        <v>通常実績</v>
      </c>
      <c r="N204" s="86" t="str">
        <f t="shared" si="69"/>
        <v>通常実績</v>
      </c>
      <c r="O204" s="86" t="str">
        <f t="shared" si="69"/>
        <v>通常実績</v>
      </c>
      <c r="P204" s="86" t="str">
        <f t="shared" si="69"/>
        <v>通常実績</v>
      </c>
      <c r="Q204" s="86" t="str">
        <f t="shared" si="69"/>
        <v>通常実績</v>
      </c>
      <c r="R204" s="86" t="str">
        <f t="shared" si="69"/>
        <v>通常実績</v>
      </c>
      <c r="S204" s="86" t="str">
        <f t="shared" si="69"/>
        <v>通常実績</v>
      </c>
      <c r="T204" s="86" t="str">
        <f t="shared" si="69"/>
        <v>通常実績</v>
      </c>
      <c r="U204" s="86" t="str">
        <f t="shared" si="69"/>
        <v>通常実績</v>
      </c>
      <c r="V204" s="86" t="str">
        <f t="shared" si="69"/>
        <v>通常実績</v>
      </c>
      <c r="W204" s="86" t="str">
        <f t="shared" si="69"/>
        <v>通常実績</v>
      </c>
      <c r="X204" s="86" t="str">
        <f t="shared" si="69"/>
        <v>通常実績</v>
      </c>
      <c r="Y204" s="86" t="str">
        <f t="shared" si="69"/>
        <v>通常実績</v>
      </c>
      <c r="Z204" s="86" t="str">
        <f t="shared" si="69"/>
        <v>通常実績</v>
      </c>
      <c r="AA204" s="86" t="str">
        <f t="shared" si="69"/>
        <v>通常実績</v>
      </c>
      <c r="AB204" s="86" t="str">
        <f t="shared" si="69"/>
        <v>通常実績</v>
      </c>
      <c r="AC204" s="86" t="str">
        <f t="shared" si="69"/>
        <v>通常実績</v>
      </c>
      <c r="AD204" s="86" t="str">
        <f t="shared" si="69"/>
        <v>通常実績</v>
      </c>
      <c r="AE204" s="86" t="str">
        <f t="shared" si="69"/>
        <v>通常実績</v>
      </c>
      <c r="AF204" s="86" t="str">
        <f t="shared" si="69"/>
        <v>通常実績</v>
      </c>
      <c r="AG204" s="86" t="str">
        <f t="shared" si="69"/>
        <v>通常実績</v>
      </c>
      <c r="AI204" s="62"/>
      <c r="AJ204" s="66"/>
    </row>
    <row r="206" spans="2:36" hidden="1">
      <c r="C206" s="2" t="e">
        <f>YEAR(C209)</f>
        <v>#VALUE!</v>
      </c>
      <c r="D206" s="2" t="e">
        <f>MONTH(C209)</f>
        <v>#VALUE!</v>
      </c>
    </row>
    <row r="207" spans="2:36">
      <c r="B207" s="82" t="s">
        <v>28</v>
      </c>
      <c r="C207" s="17" t="e">
        <f>C209</f>
        <v>#VALUE!</v>
      </c>
      <c r="D207" s="31"/>
      <c r="E207" s="31"/>
      <c r="F207" s="31"/>
      <c r="G207" s="31"/>
      <c r="H207" s="31"/>
      <c r="I207" s="31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1"/>
      <c r="AI207" s="55"/>
    </row>
    <row r="208" spans="2:36" hidden="1">
      <c r="B208" s="83"/>
      <c r="C208" s="36" t="e">
        <f>DATE($C206,$D206,1)</f>
        <v>#VALUE!</v>
      </c>
      <c r="D208" s="36" t="e">
        <f t="shared" ref="D208:AG208" si="70">C208+1</f>
        <v>#VALUE!</v>
      </c>
      <c r="E208" s="36" t="e">
        <f t="shared" si="70"/>
        <v>#VALUE!</v>
      </c>
      <c r="F208" s="36" t="e">
        <f t="shared" si="70"/>
        <v>#VALUE!</v>
      </c>
      <c r="G208" s="36" t="e">
        <f t="shared" si="70"/>
        <v>#VALUE!</v>
      </c>
      <c r="H208" s="36" t="e">
        <f t="shared" si="70"/>
        <v>#VALUE!</v>
      </c>
      <c r="I208" s="36" t="e">
        <f t="shared" si="70"/>
        <v>#VALUE!</v>
      </c>
      <c r="J208" s="36" t="e">
        <f t="shared" si="70"/>
        <v>#VALUE!</v>
      </c>
      <c r="K208" s="36" t="e">
        <f t="shared" si="70"/>
        <v>#VALUE!</v>
      </c>
      <c r="L208" s="36" t="e">
        <f t="shared" si="70"/>
        <v>#VALUE!</v>
      </c>
      <c r="M208" s="36" t="e">
        <f t="shared" si="70"/>
        <v>#VALUE!</v>
      </c>
      <c r="N208" s="36" t="e">
        <f t="shared" si="70"/>
        <v>#VALUE!</v>
      </c>
      <c r="O208" s="36" t="e">
        <f t="shared" si="70"/>
        <v>#VALUE!</v>
      </c>
      <c r="P208" s="36" t="e">
        <f t="shared" si="70"/>
        <v>#VALUE!</v>
      </c>
      <c r="Q208" s="36" t="e">
        <f t="shared" si="70"/>
        <v>#VALUE!</v>
      </c>
      <c r="R208" s="36" t="e">
        <f t="shared" si="70"/>
        <v>#VALUE!</v>
      </c>
      <c r="S208" s="36" t="e">
        <f t="shared" si="70"/>
        <v>#VALUE!</v>
      </c>
      <c r="T208" s="36" t="e">
        <f t="shared" si="70"/>
        <v>#VALUE!</v>
      </c>
      <c r="U208" s="36" t="e">
        <f t="shared" si="70"/>
        <v>#VALUE!</v>
      </c>
      <c r="V208" s="36" t="e">
        <f t="shared" si="70"/>
        <v>#VALUE!</v>
      </c>
      <c r="W208" s="36" t="e">
        <f t="shared" si="70"/>
        <v>#VALUE!</v>
      </c>
      <c r="X208" s="36" t="e">
        <f t="shared" si="70"/>
        <v>#VALUE!</v>
      </c>
      <c r="Y208" s="36" t="e">
        <f t="shared" si="70"/>
        <v>#VALUE!</v>
      </c>
      <c r="Z208" s="36" t="e">
        <f t="shared" si="70"/>
        <v>#VALUE!</v>
      </c>
      <c r="AA208" s="36" t="e">
        <f t="shared" si="70"/>
        <v>#VALUE!</v>
      </c>
      <c r="AB208" s="36" t="e">
        <f t="shared" si="70"/>
        <v>#VALUE!</v>
      </c>
      <c r="AC208" s="36" t="e">
        <f t="shared" si="70"/>
        <v>#VALUE!</v>
      </c>
      <c r="AD208" s="36" t="e">
        <f t="shared" si="70"/>
        <v>#VALUE!</v>
      </c>
      <c r="AE208" s="36" t="e">
        <f t="shared" si="70"/>
        <v>#VALUE!</v>
      </c>
      <c r="AF208" s="36" t="e">
        <f t="shared" si="70"/>
        <v>#VALUE!</v>
      </c>
      <c r="AG208" s="36" t="e">
        <f t="shared" si="70"/>
        <v>#VALUE!</v>
      </c>
      <c r="AH208" s="128"/>
      <c r="AI208" s="133"/>
    </row>
    <row r="209" spans="2:36">
      <c r="B209" s="84" t="s">
        <v>30</v>
      </c>
      <c r="C209" s="87" t="e">
        <f>IF(EDATE(C194,1)&gt;$G$8,"",EDATE(C194,1))</f>
        <v>#VALUE!</v>
      </c>
      <c r="D209" s="36" t="e">
        <f t="shared" ref="D209:AG209" si="71">IF(D208&gt;$G$8,"",IF(C209=EOMONTH(DATE($C206,$D206,1),0),"",IF(C209="","",C209+1)))</f>
        <v>#VALUE!</v>
      </c>
      <c r="E209" s="36" t="e">
        <f t="shared" si="71"/>
        <v>#VALUE!</v>
      </c>
      <c r="F209" s="36" t="e">
        <f t="shared" si="71"/>
        <v>#VALUE!</v>
      </c>
      <c r="G209" s="36" t="e">
        <f t="shared" si="71"/>
        <v>#VALUE!</v>
      </c>
      <c r="H209" s="36" t="e">
        <f t="shared" si="71"/>
        <v>#VALUE!</v>
      </c>
      <c r="I209" s="36" t="e">
        <f t="shared" si="71"/>
        <v>#VALUE!</v>
      </c>
      <c r="J209" s="36" t="e">
        <f t="shared" si="71"/>
        <v>#VALUE!</v>
      </c>
      <c r="K209" s="36" t="e">
        <f t="shared" si="71"/>
        <v>#VALUE!</v>
      </c>
      <c r="L209" s="36" t="e">
        <f t="shared" si="71"/>
        <v>#VALUE!</v>
      </c>
      <c r="M209" s="36" t="e">
        <f t="shared" si="71"/>
        <v>#VALUE!</v>
      </c>
      <c r="N209" s="36" t="e">
        <f t="shared" si="71"/>
        <v>#VALUE!</v>
      </c>
      <c r="O209" s="36" t="e">
        <f t="shared" si="71"/>
        <v>#VALUE!</v>
      </c>
      <c r="P209" s="36" t="e">
        <f t="shared" si="71"/>
        <v>#VALUE!</v>
      </c>
      <c r="Q209" s="36" t="e">
        <f t="shared" si="71"/>
        <v>#VALUE!</v>
      </c>
      <c r="R209" s="36" t="e">
        <f t="shared" si="71"/>
        <v>#VALUE!</v>
      </c>
      <c r="S209" s="36" t="e">
        <f t="shared" si="71"/>
        <v>#VALUE!</v>
      </c>
      <c r="T209" s="36" t="e">
        <f t="shared" si="71"/>
        <v>#VALUE!</v>
      </c>
      <c r="U209" s="36" t="e">
        <f t="shared" si="71"/>
        <v>#VALUE!</v>
      </c>
      <c r="V209" s="36" t="e">
        <f t="shared" si="71"/>
        <v>#VALUE!</v>
      </c>
      <c r="W209" s="36" t="e">
        <f t="shared" si="71"/>
        <v>#VALUE!</v>
      </c>
      <c r="X209" s="36" t="e">
        <f t="shared" si="71"/>
        <v>#VALUE!</v>
      </c>
      <c r="Y209" s="36" t="e">
        <f t="shared" si="71"/>
        <v>#VALUE!</v>
      </c>
      <c r="Z209" s="36" t="e">
        <f t="shared" si="71"/>
        <v>#VALUE!</v>
      </c>
      <c r="AA209" s="36" t="e">
        <f t="shared" si="71"/>
        <v>#VALUE!</v>
      </c>
      <c r="AB209" s="36" t="e">
        <f t="shared" si="71"/>
        <v>#VALUE!</v>
      </c>
      <c r="AC209" s="36" t="e">
        <f t="shared" si="71"/>
        <v>#VALUE!</v>
      </c>
      <c r="AD209" s="36" t="e">
        <f t="shared" si="71"/>
        <v>#VALUE!</v>
      </c>
      <c r="AE209" s="36" t="e">
        <f t="shared" si="71"/>
        <v>#VALUE!</v>
      </c>
      <c r="AF209" s="36" t="e">
        <f t="shared" si="71"/>
        <v>#VALUE!</v>
      </c>
      <c r="AG209" s="36" t="e">
        <f t="shared" si="71"/>
        <v>#VALUE!</v>
      </c>
      <c r="AH209" s="48" t="s">
        <v>31</v>
      </c>
      <c r="AI209" s="56">
        <f>+COUNTIFS(C210:AG210,"土",C214:AG214,"")+COUNTIFS(C210:AG210,"日",C214:AG214,"")</f>
        <v>0</v>
      </c>
    </row>
    <row r="210" spans="2:36">
      <c r="B210" s="11" t="s">
        <v>11</v>
      </c>
      <c r="C210" s="19" t="str">
        <f t="shared" ref="C210:AG210" si="72">IFERROR(TEXT(WEEKDAY(+C209),"aaa"),"")</f>
        <v/>
      </c>
      <c r="D210" s="19" t="str">
        <f t="shared" si="72"/>
        <v/>
      </c>
      <c r="E210" s="19" t="str">
        <f t="shared" si="72"/>
        <v/>
      </c>
      <c r="F210" s="19" t="str">
        <f t="shared" si="72"/>
        <v/>
      </c>
      <c r="G210" s="19" t="str">
        <f t="shared" si="72"/>
        <v/>
      </c>
      <c r="H210" s="19" t="str">
        <f t="shared" si="72"/>
        <v/>
      </c>
      <c r="I210" s="19" t="str">
        <f t="shared" si="72"/>
        <v/>
      </c>
      <c r="J210" s="19" t="str">
        <f t="shared" si="72"/>
        <v/>
      </c>
      <c r="K210" s="19" t="str">
        <f t="shared" si="72"/>
        <v/>
      </c>
      <c r="L210" s="19" t="str">
        <f t="shared" si="72"/>
        <v/>
      </c>
      <c r="M210" s="19" t="str">
        <f t="shared" si="72"/>
        <v/>
      </c>
      <c r="N210" s="19" t="str">
        <f t="shared" si="72"/>
        <v/>
      </c>
      <c r="O210" s="19" t="str">
        <f t="shared" si="72"/>
        <v/>
      </c>
      <c r="P210" s="19" t="str">
        <f t="shared" si="72"/>
        <v/>
      </c>
      <c r="Q210" s="19" t="str">
        <f t="shared" si="72"/>
        <v/>
      </c>
      <c r="R210" s="19" t="str">
        <f t="shared" si="72"/>
        <v/>
      </c>
      <c r="S210" s="19" t="str">
        <f t="shared" si="72"/>
        <v/>
      </c>
      <c r="T210" s="19" t="str">
        <f t="shared" si="72"/>
        <v/>
      </c>
      <c r="U210" s="19" t="str">
        <f t="shared" si="72"/>
        <v/>
      </c>
      <c r="V210" s="19" t="str">
        <f t="shared" si="72"/>
        <v/>
      </c>
      <c r="W210" s="19" t="str">
        <f t="shared" si="72"/>
        <v/>
      </c>
      <c r="X210" s="19" t="str">
        <f t="shared" si="72"/>
        <v/>
      </c>
      <c r="Y210" s="19" t="str">
        <f t="shared" si="72"/>
        <v/>
      </c>
      <c r="Z210" s="19" t="str">
        <f t="shared" si="72"/>
        <v/>
      </c>
      <c r="AA210" s="19" t="str">
        <f t="shared" si="72"/>
        <v/>
      </c>
      <c r="AB210" s="19" t="str">
        <f t="shared" si="72"/>
        <v/>
      </c>
      <c r="AC210" s="19" t="str">
        <f t="shared" si="72"/>
        <v/>
      </c>
      <c r="AD210" s="19" t="str">
        <f t="shared" si="72"/>
        <v/>
      </c>
      <c r="AE210" s="19" t="str">
        <f t="shared" si="72"/>
        <v/>
      </c>
      <c r="AF210" s="19" t="str">
        <f t="shared" si="72"/>
        <v/>
      </c>
      <c r="AG210" s="19" t="str">
        <f t="shared" si="72"/>
        <v/>
      </c>
      <c r="AH210" s="48" t="s">
        <v>25</v>
      </c>
      <c r="AI210" s="56">
        <f>+COUNTIF(C214:AG214,"夏休")+COUNTIF(C214:AG214,"冬休")+COUNTIF(C214:AG214,"中止")</f>
        <v>0</v>
      </c>
    </row>
    <row r="211" spans="2:36" ht="13.5" customHeight="1">
      <c r="B211" s="12" t="s">
        <v>15</v>
      </c>
      <c r="C211" s="28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114"/>
      <c r="AE211" s="114"/>
      <c r="AF211" s="33"/>
      <c r="AG211" s="118"/>
      <c r="AH211" s="49" t="s">
        <v>4</v>
      </c>
      <c r="AI211" s="132">
        <f>COUNT(C209:AG209)-AI210</f>
        <v>0</v>
      </c>
    </row>
    <row r="212" spans="2:36" ht="13.5" customHeight="1">
      <c r="B212" s="13"/>
      <c r="C212" s="29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115"/>
      <c r="AE212" s="115"/>
      <c r="AF212" s="34"/>
      <c r="AG212" s="119"/>
      <c r="AH212" s="49" t="s">
        <v>9</v>
      </c>
      <c r="AI212" s="58">
        <f>+COUNTIF(C215:AG215,"休")</f>
        <v>0</v>
      </c>
      <c r="AJ212" s="66" t="e">
        <f>IF(AI213&gt;0.285,"",IF(AI212&lt;AI209,"←計画日数が足りません",""))</f>
        <v>#DIV/0!</v>
      </c>
    </row>
    <row r="213" spans="2:36" ht="13.5" customHeight="1">
      <c r="B213" s="14"/>
      <c r="C213" s="30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116"/>
      <c r="AE213" s="116"/>
      <c r="AF213" s="35"/>
      <c r="AG213" s="120"/>
      <c r="AH213" s="49" t="s">
        <v>16</v>
      </c>
      <c r="AI213" s="59" t="e">
        <f>+AI212/AI211</f>
        <v>#DIV/0!</v>
      </c>
    </row>
    <row r="214" spans="2:36">
      <c r="B214" s="15" t="s">
        <v>22</v>
      </c>
      <c r="C214" s="68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117"/>
      <c r="AE214" s="117"/>
      <c r="AF214" s="23"/>
      <c r="AG214" s="121"/>
      <c r="AH214" s="49" t="s">
        <v>18</v>
      </c>
      <c r="AI214" s="58">
        <f>+COUNTIF(C216:AG216,"*休")</f>
        <v>0</v>
      </c>
    </row>
    <row r="215" spans="2:36">
      <c r="B215" s="11" t="s">
        <v>0</v>
      </c>
      <c r="C215" s="68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123"/>
      <c r="AH215" s="50" t="s">
        <v>12</v>
      </c>
      <c r="AI215" s="60" t="e">
        <f>+AI214/AI211</f>
        <v>#DIV/0!</v>
      </c>
    </row>
    <row r="216" spans="2:36">
      <c r="B216" s="16" t="s">
        <v>13</v>
      </c>
      <c r="C216" s="69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122"/>
      <c r="AH216" s="127" t="s">
        <v>27</v>
      </c>
      <c r="AI216" s="61" t="e">
        <f>_xlfn.IFS(AI215&gt;=0.285,"OK",AI209&lt;=AI214,"OK",AI209&gt;AI214,"NG")</f>
        <v>#DIV/0!</v>
      </c>
      <c r="AJ216" s="66" t="e">
        <f>IF(AI216="NG","←月単位未達成","←月単位達成")</f>
        <v>#DIV/0!</v>
      </c>
    </row>
    <row r="217" spans="2:36" hidden="1">
      <c r="C217" s="86" t="str">
        <f>IF($C214="","通常",C214)</f>
        <v>通常</v>
      </c>
      <c r="D217" s="86" t="str">
        <f t="shared" ref="D217:AG217" si="73">IF(D214="","通常",D214)</f>
        <v>通常</v>
      </c>
      <c r="E217" s="86" t="str">
        <f t="shared" si="73"/>
        <v>通常</v>
      </c>
      <c r="F217" s="86" t="str">
        <f t="shared" si="73"/>
        <v>通常</v>
      </c>
      <c r="G217" s="86" t="str">
        <f t="shared" si="73"/>
        <v>通常</v>
      </c>
      <c r="H217" s="86" t="str">
        <f t="shared" si="73"/>
        <v>通常</v>
      </c>
      <c r="I217" s="86" t="str">
        <f t="shared" si="73"/>
        <v>通常</v>
      </c>
      <c r="J217" s="86" t="str">
        <f t="shared" si="73"/>
        <v>通常</v>
      </c>
      <c r="K217" s="86" t="str">
        <f t="shared" si="73"/>
        <v>通常</v>
      </c>
      <c r="L217" s="86" t="str">
        <f t="shared" si="73"/>
        <v>通常</v>
      </c>
      <c r="M217" s="86" t="str">
        <f t="shared" si="73"/>
        <v>通常</v>
      </c>
      <c r="N217" s="86" t="str">
        <f t="shared" si="73"/>
        <v>通常</v>
      </c>
      <c r="O217" s="86" t="str">
        <f t="shared" si="73"/>
        <v>通常</v>
      </c>
      <c r="P217" s="86" t="str">
        <f t="shared" si="73"/>
        <v>通常</v>
      </c>
      <c r="Q217" s="86" t="str">
        <f t="shared" si="73"/>
        <v>通常</v>
      </c>
      <c r="R217" s="86" t="str">
        <f t="shared" si="73"/>
        <v>通常</v>
      </c>
      <c r="S217" s="86" t="str">
        <f t="shared" si="73"/>
        <v>通常</v>
      </c>
      <c r="T217" s="86" t="str">
        <f t="shared" si="73"/>
        <v>通常</v>
      </c>
      <c r="U217" s="86" t="str">
        <f t="shared" si="73"/>
        <v>通常</v>
      </c>
      <c r="V217" s="86" t="str">
        <f t="shared" si="73"/>
        <v>通常</v>
      </c>
      <c r="W217" s="86" t="str">
        <f t="shared" si="73"/>
        <v>通常</v>
      </c>
      <c r="X217" s="86" t="str">
        <f t="shared" si="73"/>
        <v>通常</v>
      </c>
      <c r="Y217" s="86" t="str">
        <f t="shared" si="73"/>
        <v>通常</v>
      </c>
      <c r="Z217" s="86" t="str">
        <f t="shared" si="73"/>
        <v>通常</v>
      </c>
      <c r="AA217" s="86" t="str">
        <f t="shared" si="73"/>
        <v>通常</v>
      </c>
      <c r="AB217" s="86" t="str">
        <f t="shared" si="73"/>
        <v>通常</v>
      </c>
      <c r="AC217" s="86" t="str">
        <f t="shared" si="73"/>
        <v>通常</v>
      </c>
      <c r="AD217" s="86" t="str">
        <f t="shared" si="73"/>
        <v>通常</v>
      </c>
      <c r="AE217" s="86" t="str">
        <f t="shared" si="73"/>
        <v>通常</v>
      </c>
      <c r="AF217" s="86" t="str">
        <f t="shared" si="73"/>
        <v>通常</v>
      </c>
      <c r="AG217" s="86" t="str">
        <f t="shared" si="73"/>
        <v>通常</v>
      </c>
      <c r="AI217" s="62"/>
      <c r="AJ217" s="66"/>
    </row>
    <row r="218" spans="2:36" hidden="1">
      <c r="C218" s="86" t="str">
        <f t="shared" ref="C218:AG218" si="74">IF(C214="","通常実績",C214)</f>
        <v>通常実績</v>
      </c>
      <c r="D218" s="86" t="str">
        <f t="shared" si="74"/>
        <v>通常実績</v>
      </c>
      <c r="E218" s="86" t="str">
        <f t="shared" si="74"/>
        <v>通常実績</v>
      </c>
      <c r="F218" s="86" t="str">
        <f t="shared" si="74"/>
        <v>通常実績</v>
      </c>
      <c r="G218" s="86" t="str">
        <f t="shared" si="74"/>
        <v>通常実績</v>
      </c>
      <c r="H218" s="86" t="str">
        <f t="shared" si="74"/>
        <v>通常実績</v>
      </c>
      <c r="I218" s="86" t="str">
        <f t="shared" si="74"/>
        <v>通常実績</v>
      </c>
      <c r="J218" s="86" t="str">
        <f t="shared" si="74"/>
        <v>通常実績</v>
      </c>
      <c r="K218" s="86" t="str">
        <f t="shared" si="74"/>
        <v>通常実績</v>
      </c>
      <c r="L218" s="86" t="str">
        <f t="shared" si="74"/>
        <v>通常実績</v>
      </c>
      <c r="M218" s="86" t="str">
        <f t="shared" si="74"/>
        <v>通常実績</v>
      </c>
      <c r="N218" s="86" t="str">
        <f t="shared" si="74"/>
        <v>通常実績</v>
      </c>
      <c r="O218" s="86" t="str">
        <f t="shared" si="74"/>
        <v>通常実績</v>
      </c>
      <c r="P218" s="86" t="str">
        <f t="shared" si="74"/>
        <v>通常実績</v>
      </c>
      <c r="Q218" s="86" t="str">
        <f t="shared" si="74"/>
        <v>通常実績</v>
      </c>
      <c r="R218" s="86" t="str">
        <f t="shared" si="74"/>
        <v>通常実績</v>
      </c>
      <c r="S218" s="86" t="str">
        <f t="shared" si="74"/>
        <v>通常実績</v>
      </c>
      <c r="T218" s="86" t="str">
        <f t="shared" si="74"/>
        <v>通常実績</v>
      </c>
      <c r="U218" s="86" t="str">
        <f t="shared" si="74"/>
        <v>通常実績</v>
      </c>
      <c r="V218" s="86" t="str">
        <f t="shared" si="74"/>
        <v>通常実績</v>
      </c>
      <c r="W218" s="86" t="str">
        <f t="shared" si="74"/>
        <v>通常実績</v>
      </c>
      <c r="X218" s="86" t="str">
        <f t="shared" si="74"/>
        <v>通常実績</v>
      </c>
      <c r="Y218" s="86" t="str">
        <f t="shared" si="74"/>
        <v>通常実績</v>
      </c>
      <c r="Z218" s="86" t="str">
        <f t="shared" si="74"/>
        <v>通常実績</v>
      </c>
      <c r="AA218" s="86" t="str">
        <f t="shared" si="74"/>
        <v>通常実績</v>
      </c>
      <c r="AB218" s="86" t="str">
        <f t="shared" si="74"/>
        <v>通常実績</v>
      </c>
      <c r="AC218" s="86" t="str">
        <f t="shared" si="74"/>
        <v>通常実績</v>
      </c>
      <c r="AD218" s="86" t="str">
        <f t="shared" si="74"/>
        <v>通常実績</v>
      </c>
      <c r="AE218" s="86" t="str">
        <f t="shared" si="74"/>
        <v>通常実績</v>
      </c>
      <c r="AF218" s="86" t="str">
        <f t="shared" si="74"/>
        <v>通常実績</v>
      </c>
      <c r="AG218" s="86" t="str">
        <f t="shared" si="74"/>
        <v>通常実績</v>
      </c>
      <c r="AI218" s="62"/>
      <c r="AJ218" s="66"/>
    </row>
    <row r="220" spans="2:36" hidden="1">
      <c r="C220" s="2" t="e">
        <f>YEAR(C223)</f>
        <v>#VALUE!</v>
      </c>
      <c r="D220" s="2" t="e">
        <f>MONTH(C223)</f>
        <v>#VALUE!</v>
      </c>
    </row>
    <row r="221" spans="2:36">
      <c r="B221" s="82" t="s">
        <v>28</v>
      </c>
      <c r="C221" s="17" t="e">
        <f>C223</f>
        <v>#VALUE!</v>
      </c>
      <c r="D221" s="31"/>
      <c r="E221" s="31"/>
      <c r="F221" s="31"/>
      <c r="G221" s="31"/>
      <c r="H221" s="31"/>
      <c r="I221" s="31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1"/>
      <c r="AI221" s="55"/>
    </row>
    <row r="222" spans="2:36" hidden="1">
      <c r="B222" s="83"/>
      <c r="C222" s="36" t="e">
        <f>DATE($C220,$D220,1)</f>
        <v>#VALUE!</v>
      </c>
      <c r="D222" s="36" t="e">
        <f t="shared" ref="D222:AG222" si="75">C222+1</f>
        <v>#VALUE!</v>
      </c>
      <c r="E222" s="36" t="e">
        <f t="shared" si="75"/>
        <v>#VALUE!</v>
      </c>
      <c r="F222" s="36" t="e">
        <f t="shared" si="75"/>
        <v>#VALUE!</v>
      </c>
      <c r="G222" s="36" t="e">
        <f t="shared" si="75"/>
        <v>#VALUE!</v>
      </c>
      <c r="H222" s="36" t="e">
        <f t="shared" si="75"/>
        <v>#VALUE!</v>
      </c>
      <c r="I222" s="36" t="e">
        <f t="shared" si="75"/>
        <v>#VALUE!</v>
      </c>
      <c r="J222" s="36" t="e">
        <f t="shared" si="75"/>
        <v>#VALUE!</v>
      </c>
      <c r="K222" s="36" t="e">
        <f t="shared" si="75"/>
        <v>#VALUE!</v>
      </c>
      <c r="L222" s="36" t="e">
        <f t="shared" si="75"/>
        <v>#VALUE!</v>
      </c>
      <c r="M222" s="36" t="e">
        <f t="shared" si="75"/>
        <v>#VALUE!</v>
      </c>
      <c r="N222" s="36" t="e">
        <f t="shared" si="75"/>
        <v>#VALUE!</v>
      </c>
      <c r="O222" s="36" t="e">
        <f t="shared" si="75"/>
        <v>#VALUE!</v>
      </c>
      <c r="P222" s="36" t="e">
        <f t="shared" si="75"/>
        <v>#VALUE!</v>
      </c>
      <c r="Q222" s="36" t="e">
        <f t="shared" si="75"/>
        <v>#VALUE!</v>
      </c>
      <c r="R222" s="36" t="e">
        <f t="shared" si="75"/>
        <v>#VALUE!</v>
      </c>
      <c r="S222" s="36" t="e">
        <f t="shared" si="75"/>
        <v>#VALUE!</v>
      </c>
      <c r="T222" s="36" t="e">
        <f t="shared" si="75"/>
        <v>#VALUE!</v>
      </c>
      <c r="U222" s="36" t="e">
        <f t="shared" si="75"/>
        <v>#VALUE!</v>
      </c>
      <c r="V222" s="36" t="e">
        <f t="shared" si="75"/>
        <v>#VALUE!</v>
      </c>
      <c r="W222" s="36" t="e">
        <f t="shared" si="75"/>
        <v>#VALUE!</v>
      </c>
      <c r="X222" s="36" t="e">
        <f t="shared" si="75"/>
        <v>#VALUE!</v>
      </c>
      <c r="Y222" s="36" t="e">
        <f t="shared" si="75"/>
        <v>#VALUE!</v>
      </c>
      <c r="Z222" s="36" t="e">
        <f t="shared" si="75"/>
        <v>#VALUE!</v>
      </c>
      <c r="AA222" s="36" t="e">
        <f t="shared" si="75"/>
        <v>#VALUE!</v>
      </c>
      <c r="AB222" s="36" t="e">
        <f t="shared" si="75"/>
        <v>#VALUE!</v>
      </c>
      <c r="AC222" s="36" t="e">
        <f t="shared" si="75"/>
        <v>#VALUE!</v>
      </c>
      <c r="AD222" s="36" t="e">
        <f t="shared" si="75"/>
        <v>#VALUE!</v>
      </c>
      <c r="AE222" s="36" t="e">
        <f t="shared" si="75"/>
        <v>#VALUE!</v>
      </c>
      <c r="AF222" s="36" t="e">
        <f t="shared" si="75"/>
        <v>#VALUE!</v>
      </c>
      <c r="AG222" s="36" t="e">
        <f t="shared" si="75"/>
        <v>#VALUE!</v>
      </c>
      <c r="AH222" s="128"/>
      <c r="AI222" s="133"/>
    </row>
    <row r="223" spans="2:36">
      <c r="B223" s="84" t="s">
        <v>30</v>
      </c>
      <c r="C223" s="87" t="e">
        <f>IF(EDATE(C208,1)&gt;$G$8,"",EDATE(C208,1))</f>
        <v>#VALUE!</v>
      </c>
      <c r="D223" s="36" t="e">
        <f t="shared" ref="D223:AG223" si="76">IF(D222&gt;$G$8,"",IF(C223=EOMONTH(DATE($C220,$D220,1),0),"",IF(C223="","",C223+1)))</f>
        <v>#VALUE!</v>
      </c>
      <c r="E223" s="36" t="e">
        <f t="shared" si="76"/>
        <v>#VALUE!</v>
      </c>
      <c r="F223" s="36" t="e">
        <f t="shared" si="76"/>
        <v>#VALUE!</v>
      </c>
      <c r="G223" s="36" t="e">
        <f t="shared" si="76"/>
        <v>#VALUE!</v>
      </c>
      <c r="H223" s="36" t="e">
        <f t="shared" si="76"/>
        <v>#VALUE!</v>
      </c>
      <c r="I223" s="36" t="e">
        <f t="shared" si="76"/>
        <v>#VALUE!</v>
      </c>
      <c r="J223" s="36" t="e">
        <f t="shared" si="76"/>
        <v>#VALUE!</v>
      </c>
      <c r="K223" s="36" t="e">
        <f t="shared" si="76"/>
        <v>#VALUE!</v>
      </c>
      <c r="L223" s="36" t="e">
        <f t="shared" si="76"/>
        <v>#VALUE!</v>
      </c>
      <c r="M223" s="36" t="e">
        <f t="shared" si="76"/>
        <v>#VALUE!</v>
      </c>
      <c r="N223" s="36" t="e">
        <f t="shared" si="76"/>
        <v>#VALUE!</v>
      </c>
      <c r="O223" s="36" t="e">
        <f t="shared" si="76"/>
        <v>#VALUE!</v>
      </c>
      <c r="P223" s="36" t="e">
        <f t="shared" si="76"/>
        <v>#VALUE!</v>
      </c>
      <c r="Q223" s="36" t="e">
        <f t="shared" si="76"/>
        <v>#VALUE!</v>
      </c>
      <c r="R223" s="36" t="e">
        <f t="shared" si="76"/>
        <v>#VALUE!</v>
      </c>
      <c r="S223" s="36" t="e">
        <f t="shared" si="76"/>
        <v>#VALUE!</v>
      </c>
      <c r="T223" s="36" t="e">
        <f t="shared" si="76"/>
        <v>#VALUE!</v>
      </c>
      <c r="U223" s="36" t="e">
        <f t="shared" si="76"/>
        <v>#VALUE!</v>
      </c>
      <c r="V223" s="36" t="e">
        <f t="shared" si="76"/>
        <v>#VALUE!</v>
      </c>
      <c r="W223" s="36" t="e">
        <f t="shared" si="76"/>
        <v>#VALUE!</v>
      </c>
      <c r="X223" s="36" t="e">
        <f t="shared" si="76"/>
        <v>#VALUE!</v>
      </c>
      <c r="Y223" s="36" t="e">
        <f t="shared" si="76"/>
        <v>#VALUE!</v>
      </c>
      <c r="Z223" s="36" t="e">
        <f t="shared" si="76"/>
        <v>#VALUE!</v>
      </c>
      <c r="AA223" s="36" t="e">
        <f t="shared" si="76"/>
        <v>#VALUE!</v>
      </c>
      <c r="AB223" s="36" t="e">
        <f t="shared" si="76"/>
        <v>#VALUE!</v>
      </c>
      <c r="AC223" s="36" t="e">
        <f t="shared" si="76"/>
        <v>#VALUE!</v>
      </c>
      <c r="AD223" s="36" t="e">
        <f t="shared" si="76"/>
        <v>#VALUE!</v>
      </c>
      <c r="AE223" s="36" t="e">
        <f t="shared" si="76"/>
        <v>#VALUE!</v>
      </c>
      <c r="AF223" s="36" t="e">
        <f t="shared" si="76"/>
        <v>#VALUE!</v>
      </c>
      <c r="AG223" s="36" t="e">
        <f t="shared" si="76"/>
        <v>#VALUE!</v>
      </c>
      <c r="AH223" s="48" t="s">
        <v>31</v>
      </c>
      <c r="AI223" s="56">
        <f>+COUNTIFS(C224:AG224,"土",C228:AG228,"")+COUNTIFS(C224:AG224,"日",C228:AG228,"")</f>
        <v>0</v>
      </c>
    </row>
    <row r="224" spans="2:36">
      <c r="B224" s="11" t="s">
        <v>11</v>
      </c>
      <c r="C224" s="19" t="str">
        <f t="shared" ref="C224:AG224" si="77">IFERROR(TEXT(WEEKDAY(+C223),"aaa"),"")</f>
        <v/>
      </c>
      <c r="D224" s="19" t="str">
        <f t="shared" si="77"/>
        <v/>
      </c>
      <c r="E224" s="19" t="str">
        <f t="shared" si="77"/>
        <v/>
      </c>
      <c r="F224" s="19" t="str">
        <f t="shared" si="77"/>
        <v/>
      </c>
      <c r="G224" s="19" t="str">
        <f t="shared" si="77"/>
        <v/>
      </c>
      <c r="H224" s="19" t="str">
        <f t="shared" si="77"/>
        <v/>
      </c>
      <c r="I224" s="19" t="str">
        <f t="shared" si="77"/>
        <v/>
      </c>
      <c r="J224" s="19" t="str">
        <f t="shared" si="77"/>
        <v/>
      </c>
      <c r="K224" s="19" t="str">
        <f t="shared" si="77"/>
        <v/>
      </c>
      <c r="L224" s="19" t="str">
        <f t="shared" si="77"/>
        <v/>
      </c>
      <c r="M224" s="19" t="str">
        <f t="shared" si="77"/>
        <v/>
      </c>
      <c r="N224" s="19" t="str">
        <f t="shared" si="77"/>
        <v/>
      </c>
      <c r="O224" s="19" t="str">
        <f t="shared" si="77"/>
        <v/>
      </c>
      <c r="P224" s="19" t="str">
        <f t="shared" si="77"/>
        <v/>
      </c>
      <c r="Q224" s="19" t="str">
        <f t="shared" si="77"/>
        <v/>
      </c>
      <c r="R224" s="19" t="str">
        <f t="shared" si="77"/>
        <v/>
      </c>
      <c r="S224" s="19" t="str">
        <f t="shared" si="77"/>
        <v/>
      </c>
      <c r="T224" s="19" t="str">
        <f t="shared" si="77"/>
        <v/>
      </c>
      <c r="U224" s="19" t="str">
        <f t="shared" si="77"/>
        <v/>
      </c>
      <c r="V224" s="19" t="str">
        <f t="shared" si="77"/>
        <v/>
      </c>
      <c r="W224" s="19" t="str">
        <f t="shared" si="77"/>
        <v/>
      </c>
      <c r="X224" s="19" t="str">
        <f t="shared" si="77"/>
        <v/>
      </c>
      <c r="Y224" s="19" t="str">
        <f t="shared" si="77"/>
        <v/>
      </c>
      <c r="Z224" s="19" t="str">
        <f t="shared" si="77"/>
        <v/>
      </c>
      <c r="AA224" s="19" t="str">
        <f t="shared" si="77"/>
        <v/>
      </c>
      <c r="AB224" s="19" t="str">
        <f t="shared" si="77"/>
        <v/>
      </c>
      <c r="AC224" s="19" t="str">
        <f t="shared" si="77"/>
        <v/>
      </c>
      <c r="AD224" s="19" t="str">
        <f t="shared" si="77"/>
        <v/>
      </c>
      <c r="AE224" s="19" t="str">
        <f t="shared" si="77"/>
        <v/>
      </c>
      <c r="AF224" s="19" t="str">
        <f t="shared" si="77"/>
        <v/>
      </c>
      <c r="AG224" s="19" t="str">
        <f t="shared" si="77"/>
        <v/>
      </c>
      <c r="AH224" s="48" t="s">
        <v>25</v>
      </c>
      <c r="AI224" s="56">
        <f>+COUNTIF(C228:AG228,"夏休")+COUNTIF(C228:AG228,"冬休")+COUNTIF(C228:AG228,"中止")</f>
        <v>0</v>
      </c>
    </row>
    <row r="225" spans="2:36" ht="13.5" customHeight="1">
      <c r="B225" s="12" t="s">
        <v>15</v>
      </c>
      <c r="C225" s="28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114"/>
      <c r="AE225" s="114"/>
      <c r="AF225" s="33"/>
      <c r="AG225" s="118"/>
      <c r="AH225" s="49" t="s">
        <v>4</v>
      </c>
      <c r="AI225" s="132">
        <f>COUNT(C223:AG223)-AI224</f>
        <v>0</v>
      </c>
    </row>
    <row r="226" spans="2:36" ht="13.5" customHeight="1">
      <c r="B226" s="13"/>
      <c r="C226" s="29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115"/>
      <c r="AE226" s="115"/>
      <c r="AF226" s="34"/>
      <c r="AG226" s="119"/>
      <c r="AH226" s="49" t="s">
        <v>9</v>
      </c>
      <c r="AI226" s="58">
        <f>+COUNTIF(C229:AG229,"休")</f>
        <v>0</v>
      </c>
      <c r="AJ226" s="66" t="e">
        <f>IF(AI227&gt;0.285,"",IF(AI226&lt;AI223,"←計画日数が足りません",""))</f>
        <v>#DIV/0!</v>
      </c>
    </row>
    <row r="227" spans="2:36" ht="13.5" customHeight="1">
      <c r="B227" s="14"/>
      <c r="C227" s="30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116"/>
      <c r="AE227" s="116"/>
      <c r="AF227" s="35"/>
      <c r="AG227" s="120"/>
      <c r="AH227" s="49" t="s">
        <v>16</v>
      </c>
      <c r="AI227" s="59" t="e">
        <f>+AI226/AI225</f>
        <v>#DIV/0!</v>
      </c>
    </row>
    <row r="228" spans="2:36">
      <c r="B228" s="15" t="s">
        <v>22</v>
      </c>
      <c r="C228" s="68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117"/>
      <c r="AE228" s="117"/>
      <c r="AF228" s="23"/>
      <c r="AG228" s="121"/>
      <c r="AH228" s="49" t="s">
        <v>18</v>
      </c>
      <c r="AI228" s="58">
        <f>+COUNTIF(C230:AG230,"*休")</f>
        <v>0</v>
      </c>
    </row>
    <row r="229" spans="2:36">
      <c r="B229" s="11" t="s">
        <v>0</v>
      </c>
      <c r="C229" s="68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123"/>
      <c r="AH229" s="50" t="s">
        <v>12</v>
      </c>
      <c r="AI229" s="60" t="e">
        <f>+AI228/AI225</f>
        <v>#DIV/0!</v>
      </c>
    </row>
    <row r="230" spans="2:36">
      <c r="B230" s="16" t="s">
        <v>13</v>
      </c>
      <c r="C230" s="69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122"/>
      <c r="AH230" s="127" t="s">
        <v>27</v>
      </c>
      <c r="AI230" s="61" t="e">
        <f>_xlfn.IFS(AI229&gt;=0.285,"OK",AI223&lt;=AI228,"OK",AI223&gt;AI228,"NG")</f>
        <v>#DIV/0!</v>
      </c>
      <c r="AJ230" s="66" t="e">
        <f>IF(AI230="NG","←月単位未達成","←月単位達成")</f>
        <v>#DIV/0!</v>
      </c>
    </row>
    <row r="231" spans="2:36" hidden="1">
      <c r="C231" s="86" t="str">
        <f>IF($C228="","通常",C228)</f>
        <v>通常</v>
      </c>
      <c r="D231" s="86" t="str">
        <f t="shared" ref="D231:AG231" si="78">IF(D228="","通常",D228)</f>
        <v>通常</v>
      </c>
      <c r="E231" s="86" t="str">
        <f t="shared" si="78"/>
        <v>通常</v>
      </c>
      <c r="F231" s="86" t="str">
        <f t="shared" si="78"/>
        <v>通常</v>
      </c>
      <c r="G231" s="86" t="str">
        <f t="shared" si="78"/>
        <v>通常</v>
      </c>
      <c r="H231" s="86" t="str">
        <f t="shared" si="78"/>
        <v>通常</v>
      </c>
      <c r="I231" s="86" t="str">
        <f t="shared" si="78"/>
        <v>通常</v>
      </c>
      <c r="J231" s="86" t="str">
        <f t="shared" si="78"/>
        <v>通常</v>
      </c>
      <c r="K231" s="86" t="str">
        <f t="shared" si="78"/>
        <v>通常</v>
      </c>
      <c r="L231" s="86" t="str">
        <f t="shared" si="78"/>
        <v>通常</v>
      </c>
      <c r="M231" s="86" t="str">
        <f t="shared" si="78"/>
        <v>通常</v>
      </c>
      <c r="N231" s="86" t="str">
        <f t="shared" si="78"/>
        <v>通常</v>
      </c>
      <c r="O231" s="86" t="str">
        <f t="shared" si="78"/>
        <v>通常</v>
      </c>
      <c r="P231" s="86" t="str">
        <f t="shared" si="78"/>
        <v>通常</v>
      </c>
      <c r="Q231" s="86" t="str">
        <f t="shared" si="78"/>
        <v>通常</v>
      </c>
      <c r="R231" s="86" t="str">
        <f t="shared" si="78"/>
        <v>通常</v>
      </c>
      <c r="S231" s="86" t="str">
        <f t="shared" si="78"/>
        <v>通常</v>
      </c>
      <c r="T231" s="86" t="str">
        <f t="shared" si="78"/>
        <v>通常</v>
      </c>
      <c r="U231" s="86" t="str">
        <f t="shared" si="78"/>
        <v>通常</v>
      </c>
      <c r="V231" s="86" t="str">
        <f t="shared" si="78"/>
        <v>通常</v>
      </c>
      <c r="W231" s="86" t="str">
        <f t="shared" si="78"/>
        <v>通常</v>
      </c>
      <c r="X231" s="86" t="str">
        <f t="shared" si="78"/>
        <v>通常</v>
      </c>
      <c r="Y231" s="86" t="str">
        <f t="shared" si="78"/>
        <v>通常</v>
      </c>
      <c r="Z231" s="86" t="str">
        <f t="shared" si="78"/>
        <v>通常</v>
      </c>
      <c r="AA231" s="86" t="str">
        <f t="shared" si="78"/>
        <v>通常</v>
      </c>
      <c r="AB231" s="86" t="str">
        <f t="shared" si="78"/>
        <v>通常</v>
      </c>
      <c r="AC231" s="86" t="str">
        <f t="shared" si="78"/>
        <v>通常</v>
      </c>
      <c r="AD231" s="86" t="str">
        <f t="shared" si="78"/>
        <v>通常</v>
      </c>
      <c r="AE231" s="86" t="str">
        <f t="shared" si="78"/>
        <v>通常</v>
      </c>
      <c r="AF231" s="86" t="str">
        <f t="shared" si="78"/>
        <v>通常</v>
      </c>
      <c r="AG231" s="86" t="str">
        <f t="shared" si="78"/>
        <v>通常</v>
      </c>
      <c r="AI231" s="62"/>
      <c r="AJ231" s="66"/>
    </row>
    <row r="232" spans="2:36" hidden="1">
      <c r="C232" s="86" t="str">
        <f t="shared" ref="C232:AG232" si="79">IF(C228="","通常実績",C228)</f>
        <v>通常実績</v>
      </c>
      <c r="D232" s="86" t="str">
        <f t="shared" si="79"/>
        <v>通常実績</v>
      </c>
      <c r="E232" s="86" t="str">
        <f t="shared" si="79"/>
        <v>通常実績</v>
      </c>
      <c r="F232" s="86" t="str">
        <f t="shared" si="79"/>
        <v>通常実績</v>
      </c>
      <c r="G232" s="86" t="str">
        <f t="shared" si="79"/>
        <v>通常実績</v>
      </c>
      <c r="H232" s="86" t="str">
        <f t="shared" si="79"/>
        <v>通常実績</v>
      </c>
      <c r="I232" s="86" t="str">
        <f t="shared" si="79"/>
        <v>通常実績</v>
      </c>
      <c r="J232" s="86" t="str">
        <f t="shared" si="79"/>
        <v>通常実績</v>
      </c>
      <c r="K232" s="86" t="str">
        <f t="shared" si="79"/>
        <v>通常実績</v>
      </c>
      <c r="L232" s="86" t="str">
        <f t="shared" si="79"/>
        <v>通常実績</v>
      </c>
      <c r="M232" s="86" t="str">
        <f t="shared" si="79"/>
        <v>通常実績</v>
      </c>
      <c r="N232" s="86" t="str">
        <f t="shared" si="79"/>
        <v>通常実績</v>
      </c>
      <c r="O232" s="86" t="str">
        <f t="shared" si="79"/>
        <v>通常実績</v>
      </c>
      <c r="P232" s="86" t="str">
        <f t="shared" si="79"/>
        <v>通常実績</v>
      </c>
      <c r="Q232" s="86" t="str">
        <f t="shared" si="79"/>
        <v>通常実績</v>
      </c>
      <c r="R232" s="86" t="str">
        <f t="shared" si="79"/>
        <v>通常実績</v>
      </c>
      <c r="S232" s="86" t="str">
        <f t="shared" si="79"/>
        <v>通常実績</v>
      </c>
      <c r="T232" s="86" t="str">
        <f t="shared" si="79"/>
        <v>通常実績</v>
      </c>
      <c r="U232" s="86" t="str">
        <f t="shared" si="79"/>
        <v>通常実績</v>
      </c>
      <c r="V232" s="86" t="str">
        <f t="shared" si="79"/>
        <v>通常実績</v>
      </c>
      <c r="W232" s="86" t="str">
        <f t="shared" si="79"/>
        <v>通常実績</v>
      </c>
      <c r="X232" s="86" t="str">
        <f t="shared" si="79"/>
        <v>通常実績</v>
      </c>
      <c r="Y232" s="86" t="str">
        <f t="shared" si="79"/>
        <v>通常実績</v>
      </c>
      <c r="Z232" s="86" t="str">
        <f t="shared" si="79"/>
        <v>通常実績</v>
      </c>
      <c r="AA232" s="86" t="str">
        <f t="shared" si="79"/>
        <v>通常実績</v>
      </c>
      <c r="AB232" s="86" t="str">
        <f t="shared" si="79"/>
        <v>通常実績</v>
      </c>
      <c r="AC232" s="86" t="str">
        <f t="shared" si="79"/>
        <v>通常実績</v>
      </c>
      <c r="AD232" s="86" t="str">
        <f t="shared" si="79"/>
        <v>通常実績</v>
      </c>
      <c r="AE232" s="86" t="str">
        <f t="shared" si="79"/>
        <v>通常実績</v>
      </c>
      <c r="AF232" s="86" t="str">
        <f t="shared" si="79"/>
        <v>通常実績</v>
      </c>
      <c r="AG232" s="86" t="str">
        <f t="shared" si="79"/>
        <v>通常実績</v>
      </c>
      <c r="AI232" s="62"/>
      <c r="AJ232" s="66"/>
    </row>
    <row r="234" spans="2:36" hidden="1">
      <c r="C234" s="2" t="e">
        <f>YEAR(C237)</f>
        <v>#VALUE!</v>
      </c>
      <c r="D234" s="2" t="e">
        <f>MONTH(C237)</f>
        <v>#VALUE!</v>
      </c>
    </row>
    <row r="235" spans="2:36">
      <c r="B235" s="82" t="s">
        <v>28</v>
      </c>
      <c r="C235" s="17" t="e">
        <f>C237</f>
        <v>#VALUE!</v>
      </c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1"/>
      <c r="AI235" s="55"/>
    </row>
    <row r="236" spans="2:36" hidden="1">
      <c r="B236" s="83"/>
      <c r="C236" s="36" t="e">
        <f>DATE($C234,$D234,1)</f>
        <v>#VALUE!</v>
      </c>
      <c r="D236" s="36" t="e">
        <f t="shared" ref="D236:AG236" si="80">C236+1</f>
        <v>#VALUE!</v>
      </c>
      <c r="E236" s="36" t="e">
        <f t="shared" si="80"/>
        <v>#VALUE!</v>
      </c>
      <c r="F236" s="36" t="e">
        <f t="shared" si="80"/>
        <v>#VALUE!</v>
      </c>
      <c r="G236" s="36" t="e">
        <f t="shared" si="80"/>
        <v>#VALUE!</v>
      </c>
      <c r="H236" s="36" t="e">
        <f t="shared" si="80"/>
        <v>#VALUE!</v>
      </c>
      <c r="I236" s="36" t="e">
        <f t="shared" si="80"/>
        <v>#VALUE!</v>
      </c>
      <c r="J236" s="36" t="e">
        <f t="shared" si="80"/>
        <v>#VALUE!</v>
      </c>
      <c r="K236" s="36" t="e">
        <f t="shared" si="80"/>
        <v>#VALUE!</v>
      </c>
      <c r="L236" s="36" t="e">
        <f t="shared" si="80"/>
        <v>#VALUE!</v>
      </c>
      <c r="M236" s="36" t="e">
        <f t="shared" si="80"/>
        <v>#VALUE!</v>
      </c>
      <c r="N236" s="36" t="e">
        <f t="shared" si="80"/>
        <v>#VALUE!</v>
      </c>
      <c r="O236" s="36" t="e">
        <f t="shared" si="80"/>
        <v>#VALUE!</v>
      </c>
      <c r="P236" s="36" t="e">
        <f t="shared" si="80"/>
        <v>#VALUE!</v>
      </c>
      <c r="Q236" s="36" t="e">
        <f t="shared" si="80"/>
        <v>#VALUE!</v>
      </c>
      <c r="R236" s="36" t="e">
        <f t="shared" si="80"/>
        <v>#VALUE!</v>
      </c>
      <c r="S236" s="36" t="e">
        <f t="shared" si="80"/>
        <v>#VALUE!</v>
      </c>
      <c r="T236" s="36" t="e">
        <f t="shared" si="80"/>
        <v>#VALUE!</v>
      </c>
      <c r="U236" s="36" t="e">
        <f t="shared" si="80"/>
        <v>#VALUE!</v>
      </c>
      <c r="V236" s="36" t="e">
        <f t="shared" si="80"/>
        <v>#VALUE!</v>
      </c>
      <c r="W236" s="36" t="e">
        <f t="shared" si="80"/>
        <v>#VALUE!</v>
      </c>
      <c r="X236" s="36" t="e">
        <f t="shared" si="80"/>
        <v>#VALUE!</v>
      </c>
      <c r="Y236" s="36" t="e">
        <f t="shared" si="80"/>
        <v>#VALUE!</v>
      </c>
      <c r="Z236" s="36" t="e">
        <f t="shared" si="80"/>
        <v>#VALUE!</v>
      </c>
      <c r="AA236" s="36" t="e">
        <f t="shared" si="80"/>
        <v>#VALUE!</v>
      </c>
      <c r="AB236" s="36" t="e">
        <f t="shared" si="80"/>
        <v>#VALUE!</v>
      </c>
      <c r="AC236" s="36" t="e">
        <f t="shared" si="80"/>
        <v>#VALUE!</v>
      </c>
      <c r="AD236" s="36" t="e">
        <f t="shared" si="80"/>
        <v>#VALUE!</v>
      </c>
      <c r="AE236" s="36" t="e">
        <f t="shared" si="80"/>
        <v>#VALUE!</v>
      </c>
      <c r="AF236" s="36" t="e">
        <f t="shared" si="80"/>
        <v>#VALUE!</v>
      </c>
      <c r="AG236" s="36" t="e">
        <f t="shared" si="80"/>
        <v>#VALUE!</v>
      </c>
      <c r="AH236" s="128"/>
      <c r="AI236" s="133"/>
    </row>
    <row r="237" spans="2:36">
      <c r="B237" s="84" t="s">
        <v>30</v>
      </c>
      <c r="C237" s="87" t="e">
        <f>IF(EDATE(C222,1)&gt;$G$8,"",EDATE(C222,1))</f>
        <v>#VALUE!</v>
      </c>
      <c r="D237" s="36" t="e">
        <f t="shared" ref="D237:AG237" si="81">IF(D236&gt;$G$8,"",IF(C237=EOMONTH(DATE($C234,$D234,1),0),"",IF(C237="","",C237+1)))</f>
        <v>#VALUE!</v>
      </c>
      <c r="E237" s="36" t="e">
        <f t="shared" si="81"/>
        <v>#VALUE!</v>
      </c>
      <c r="F237" s="36" t="e">
        <f t="shared" si="81"/>
        <v>#VALUE!</v>
      </c>
      <c r="G237" s="36" t="e">
        <f t="shared" si="81"/>
        <v>#VALUE!</v>
      </c>
      <c r="H237" s="36" t="e">
        <f t="shared" si="81"/>
        <v>#VALUE!</v>
      </c>
      <c r="I237" s="36" t="e">
        <f t="shared" si="81"/>
        <v>#VALUE!</v>
      </c>
      <c r="J237" s="36" t="e">
        <f t="shared" si="81"/>
        <v>#VALUE!</v>
      </c>
      <c r="K237" s="36" t="e">
        <f t="shared" si="81"/>
        <v>#VALUE!</v>
      </c>
      <c r="L237" s="36" t="e">
        <f t="shared" si="81"/>
        <v>#VALUE!</v>
      </c>
      <c r="M237" s="36" t="e">
        <f t="shared" si="81"/>
        <v>#VALUE!</v>
      </c>
      <c r="N237" s="36" t="e">
        <f t="shared" si="81"/>
        <v>#VALUE!</v>
      </c>
      <c r="O237" s="36" t="e">
        <f t="shared" si="81"/>
        <v>#VALUE!</v>
      </c>
      <c r="P237" s="36" t="e">
        <f t="shared" si="81"/>
        <v>#VALUE!</v>
      </c>
      <c r="Q237" s="36" t="e">
        <f t="shared" si="81"/>
        <v>#VALUE!</v>
      </c>
      <c r="R237" s="36" t="e">
        <f t="shared" si="81"/>
        <v>#VALUE!</v>
      </c>
      <c r="S237" s="36" t="e">
        <f t="shared" si="81"/>
        <v>#VALUE!</v>
      </c>
      <c r="T237" s="36" t="e">
        <f t="shared" si="81"/>
        <v>#VALUE!</v>
      </c>
      <c r="U237" s="36" t="e">
        <f t="shared" si="81"/>
        <v>#VALUE!</v>
      </c>
      <c r="V237" s="36" t="e">
        <f t="shared" si="81"/>
        <v>#VALUE!</v>
      </c>
      <c r="W237" s="36" t="e">
        <f t="shared" si="81"/>
        <v>#VALUE!</v>
      </c>
      <c r="X237" s="36" t="e">
        <f t="shared" si="81"/>
        <v>#VALUE!</v>
      </c>
      <c r="Y237" s="36" t="e">
        <f t="shared" si="81"/>
        <v>#VALUE!</v>
      </c>
      <c r="Z237" s="36" t="e">
        <f t="shared" si="81"/>
        <v>#VALUE!</v>
      </c>
      <c r="AA237" s="36" t="e">
        <f t="shared" si="81"/>
        <v>#VALUE!</v>
      </c>
      <c r="AB237" s="36" t="e">
        <f t="shared" si="81"/>
        <v>#VALUE!</v>
      </c>
      <c r="AC237" s="36" t="e">
        <f t="shared" si="81"/>
        <v>#VALUE!</v>
      </c>
      <c r="AD237" s="36" t="e">
        <f t="shared" si="81"/>
        <v>#VALUE!</v>
      </c>
      <c r="AE237" s="36" t="e">
        <f t="shared" si="81"/>
        <v>#VALUE!</v>
      </c>
      <c r="AF237" s="36" t="e">
        <f t="shared" si="81"/>
        <v>#VALUE!</v>
      </c>
      <c r="AG237" s="36" t="e">
        <f t="shared" si="81"/>
        <v>#VALUE!</v>
      </c>
      <c r="AH237" s="48" t="s">
        <v>31</v>
      </c>
      <c r="AI237" s="56">
        <f>+COUNTIFS(C238:AG238,"土",C242:AG242,"")+COUNTIFS(C238:AG238,"日",C242:AG242,"")</f>
        <v>0</v>
      </c>
    </row>
    <row r="238" spans="2:36">
      <c r="B238" s="11" t="s">
        <v>11</v>
      </c>
      <c r="C238" s="19" t="str">
        <f t="shared" ref="C238:AG238" si="82">IFERROR(TEXT(WEEKDAY(+C237),"aaa"),"")</f>
        <v/>
      </c>
      <c r="D238" s="19" t="str">
        <f t="shared" si="82"/>
        <v/>
      </c>
      <c r="E238" s="19" t="str">
        <f t="shared" si="82"/>
        <v/>
      </c>
      <c r="F238" s="19" t="str">
        <f t="shared" si="82"/>
        <v/>
      </c>
      <c r="G238" s="19" t="str">
        <f t="shared" si="82"/>
        <v/>
      </c>
      <c r="H238" s="19" t="str">
        <f t="shared" si="82"/>
        <v/>
      </c>
      <c r="I238" s="19" t="str">
        <f t="shared" si="82"/>
        <v/>
      </c>
      <c r="J238" s="19" t="str">
        <f t="shared" si="82"/>
        <v/>
      </c>
      <c r="K238" s="19" t="str">
        <f t="shared" si="82"/>
        <v/>
      </c>
      <c r="L238" s="19" t="str">
        <f t="shared" si="82"/>
        <v/>
      </c>
      <c r="M238" s="19" t="str">
        <f t="shared" si="82"/>
        <v/>
      </c>
      <c r="N238" s="19" t="str">
        <f t="shared" si="82"/>
        <v/>
      </c>
      <c r="O238" s="19" t="str">
        <f t="shared" si="82"/>
        <v/>
      </c>
      <c r="P238" s="19" t="str">
        <f t="shared" si="82"/>
        <v/>
      </c>
      <c r="Q238" s="19" t="str">
        <f t="shared" si="82"/>
        <v/>
      </c>
      <c r="R238" s="19" t="str">
        <f t="shared" si="82"/>
        <v/>
      </c>
      <c r="S238" s="19" t="str">
        <f t="shared" si="82"/>
        <v/>
      </c>
      <c r="T238" s="19" t="str">
        <f t="shared" si="82"/>
        <v/>
      </c>
      <c r="U238" s="19" t="str">
        <f t="shared" si="82"/>
        <v/>
      </c>
      <c r="V238" s="19" t="str">
        <f t="shared" si="82"/>
        <v/>
      </c>
      <c r="W238" s="19" t="str">
        <f t="shared" si="82"/>
        <v/>
      </c>
      <c r="X238" s="19" t="str">
        <f t="shared" si="82"/>
        <v/>
      </c>
      <c r="Y238" s="19" t="str">
        <f t="shared" si="82"/>
        <v/>
      </c>
      <c r="Z238" s="19" t="str">
        <f t="shared" si="82"/>
        <v/>
      </c>
      <c r="AA238" s="19" t="str">
        <f t="shared" si="82"/>
        <v/>
      </c>
      <c r="AB238" s="19" t="str">
        <f t="shared" si="82"/>
        <v/>
      </c>
      <c r="AC238" s="19" t="str">
        <f t="shared" si="82"/>
        <v/>
      </c>
      <c r="AD238" s="19" t="str">
        <f t="shared" si="82"/>
        <v/>
      </c>
      <c r="AE238" s="19" t="str">
        <f t="shared" si="82"/>
        <v/>
      </c>
      <c r="AF238" s="19" t="str">
        <f t="shared" si="82"/>
        <v/>
      </c>
      <c r="AG238" s="19" t="str">
        <f t="shared" si="82"/>
        <v/>
      </c>
      <c r="AH238" s="48" t="s">
        <v>25</v>
      </c>
      <c r="AI238" s="56">
        <f>+COUNTIF(C242:AG242,"夏休")+COUNTIF(C242:AG242,"冬休")+COUNTIF(C242:AG242,"中止")</f>
        <v>0</v>
      </c>
    </row>
    <row r="239" spans="2:36" ht="13.5" customHeight="1">
      <c r="B239" s="12" t="s">
        <v>15</v>
      </c>
      <c r="C239" s="28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114"/>
      <c r="AE239" s="114"/>
      <c r="AF239" s="33"/>
      <c r="AG239" s="118"/>
      <c r="AH239" s="49" t="s">
        <v>4</v>
      </c>
      <c r="AI239" s="132">
        <f>COUNT(C237:AG237)-AI238</f>
        <v>0</v>
      </c>
    </row>
    <row r="240" spans="2:36" ht="13.5" customHeight="1">
      <c r="B240" s="13"/>
      <c r="C240" s="29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115"/>
      <c r="AE240" s="115"/>
      <c r="AF240" s="34"/>
      <c r="AG240" s="119"/>
      <c r="AH240" s="49" t="s">
        <v>9</v>
      </c>
      <c r="AI240" s="58">
        <f>+COUNTIF(C243:AG243,"休")</f>
        <v>0</v>
      </c>
      <c r="AJ240" s="66" t="e">
        <f>IF(AI241&gt;0.285,"",IF(AI240&lt;AI237,"←計画日数が足りません",""))</f>
        <v>#DIV/0!</v>
      </c>
    </row>
    <row r="241" spans="2:36" ht="13.5" customHeight="1">
      <c r="B241" s="14"/>
      <c r="C241" s="30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116"/>
      <c r="AE241" s="116"/>
      <c r="AF241" s="35"/>
      <c r="AG241" s="120"/>
      <c r="AH241" s="49" t="s">
        <v>16</v>
      </c>
      <c r="AI241" s="59" t="e">
        <f>+AI240/AI239</f>
        <v>#DIV/0!</v>
      </c>
    </row>
    <row r="242" spans="2:36">
      <c r="B242" s="15" t="s">
        <v>22</v>
      </c>
      <c r="C242" s="68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117"/>
      <c r="AE242" s="117"/>
      <c r="AF242" s="23"/>
      <c r="AG242" s="121"/>
      <c r="AH242" s="49" t="s">
        <v>18</v>
      </c>
      <c r="AI242" s="58">
        <f>+COUNTIF(C244:AG244,"*休")</f>
        <v>0</v>
      </c>
    </row>
    <row r="243" spans="2:36">
      <c r="B243" s="11" t="s">
        <v>0</v>
      </c>
      <c r="C243" s="68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123"/>
      <c r="AH243" s="50" t="s">
        <v>12</v>
      </c>
      <c r="AI243" s="60" t="e">
        <f>+AI242/AI239</f>
        <v>#DIV/0!</v>
      </c>
    </row>
    <row r="244" spans="2:36">
      <c r="B244" s="16" t="s">
        <v>13</v>
      </c>
      <c r="C244" s="69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122"/>
      <c r="AH244" s="127" t="s">
        <v>27</v>
      </c>
      <c r="AI244" s="61" t="e">
        <f>_xlfn.IFS(AI243&gt;=0.285,"OK",AI237&lt;=AI242,"OK",AI237&gt;AI242,"NG")</f>
        <v>#DIV/0!</v>
      </c>
      <c r="AJ244" s="66" t="e">
        <f>IF(AI244="NG","←月単位未達成","←月単位達成")</f>
        <v>#DIV/0!</v>
      </c>
    </row>
    <row r="245" spans="2:36" hidden="1">
      <c r="C245" s="86" t="str">
        <f>IF($C242="","通常",C242)</f>
        <v>通常</v>
      </c>
      <c r="D245" s="86" t="str">
        <f t="shared" ref="D245:AG245" si="83">IF(D242="","通常",D242)</f>
        <v>通常</v>
      </c>
      <c r="E245" s="86" t="str">
        <f t="shared" si="83"/>
        <v>通常</v>
      </c>
      <c r="F245" s="86" t="str">
        <f t="shared" si="83"/>
        <v>通常</v>
      </c>
      <c r="G245" s="86" t="str">
        <f t="shared" si="83"/>
        <v>通常</v>
      </c>
      <c r="H245" s="86" t="str">
        <f t="shared" si="83"/>
        <v>通常</v>
      </c>
      <c r="I245" s="86" t="str">
        <f t="shared" si="83"/>
        <v>通常</v>
      </c>
      <c r="J245" s="86" t="str">
        <f t="shared" si="83"/>
        <v>通常</v>
      </c>
      <c r="K245" s="86" t="str">
        <f t="shared" si="83"/>
        <v>通常</v>
      </c>
      <c r="L245" s="86" t="str">
        <f t="shared" si="83"/>
        <v>通常</v>
      </c>
      <c r="M245" s="86" t="str">
        <f t="shared" si="83"/>
        <v>通常</v>
      </c>
      <c r="N245" s="86" t="str">
        <f t="shared" si="83"/>
        <v>通常</v>
      </c>
      <c r="O245" s="86" t="str">
        <f t="shared" si="83"/>
        <v>通常</v>
      </c>
      <c r="P245" s="86" t="str">
        <f t="shared" si="83"/>
        <v>通常</v>
      </c>
      <c r="Q245" s="86" t="str">
        <f t="shared" si="83"/>
        <v>通常</v>
      </c>
      <c r="R245" s="86" t="str">
        <f t="shared" si="83"/>
        <v>通常</v>
      </c>
      <c r="S245" s="86" t="str">
        <f t="shared" si="83"/>
        <v>通常</v>
      </c>
      <c r="T245" s="86" t="str">
        <f t="shared" si="83"/>
        <v>通常</v>
      </c>
      <c r="U245" s="86" t="str">
        <f t="shared" si="83"/>
        <v>通常</v>
      </c>
      <c r="V245" s="86" t="str">
        <f t="shared" si="83"/>
        <v>通常</v>
      </c>
      <c r="W245" s="86" t="str">
        <f t="shared" si="83"/>
        <v>通常</v>
      </c>
      <c r="X245" s="86" t="str">
        <f t="shared" si="83"/>
        <v>通常</v>
      </c>
      <c r="Y245" s="86" t="str">
        <f t="shared" si="83"/>
        <v>通常</v>
      </c>
      <c r="Z245" s="86" t="str">
        <f t="shared" si="83"/>
        <v>通常</v>
      </c>
      <c r="AA245" s="86" t="str">
        <f t="shared" si="83"/>
        <v>通常</v>
      </c>
      <c r="AB245" s="86" t="str">
        <f t="shared" si="83"/>
        <v>通常</v>
      </c>
      <c r="AC245" s="86" t="str">
        <f t="shared" si="83"/>
        <v>通常</v>
      </c>
      <c r="AD245" s="86" t="str">
        <f t="shared" si="83"/>
        <v>通常</v>
      </c>
      <c r="AE245" s="86" t="str">
        <f t="shared" si="83"/>
        <v>通常</v>
      </c>
      <c r="AF245" s="86" t="str">
        <f t="shared" si="83"/>
        <v>通常</v>
      </c>
      <c r="AG245" s="86" t="str">
        <f t="shared" si="83"/>
        <v>通常</v>
      </c>
      <c r="AI245" s="62"/>
      <c r="AJ245" s="66"/>
    </row>
    <row r="246" spans="2:36" hidden="1">
      <c r="C246" s="86" t="str">
        <f t="shared" ref="C246:AG246" si="84">IF(C242="","通常実績",C242)</f>
        <v>通常実績</v>
      </c>
      <c r="D246" s="86" t="str">
        <f t="shared" si="84"/>
        <v>通常実績</v>
      </c>
      <c r="E246" s="86" t="str">
        <f t="shared" si="84"/>
        <v>通常実績</v>
      </c>
      <c r="F246" s="86" t="str">
        <f t="shared" si="84"/>
        <v>通常実績</v>
      </c>
      <c r="G246" s="86" t="str">
        <f t="shared" si="84"/>
        <v>通常実績</v>
      </c>
      <c r="H246" s="86" t="str">
        <f t="shared" si="84"/>
        <v>通常実績</v>
      </c>
      <c r="I246" s="86" t="str">
        <f t="shared" si="84"/>
        <v>通常実績</v>
      </c>
      <c r="J246" s="86" t="str">
        <f t="shared" si="84"/>
        <v>通常実績</v>
      </c>
      <c r="K246" s="86" t="str">
        <f t="shared" si="84"/>
        <v>通常実績</v>
      </c>
      <c r="L246" s="86" t="str">
        <f t="shared" si="84"/>
        <v>通常実績</v>
      </c>
      <c r="M246" s="86" t="str">
        <f t="shared" si="84"/>
        <v>通常実績</v>
      </c>
      <c r="N246" s="86" t="str">
        <f t="shared" si="84"/>
        <v>通常実績</v>
      </c>
      <c r="O246" s="86" t="str">
        <f t="shared" si="84"/>
        <v>通常実績</v>
      </c>
      <c r="P246" s="86" t="str">
        <f t="shared" si="84"/>
        <v>通常実績</v>
      </c>
      <c r="Q246" s="86" t="str">
        <f t="shared" si="84"/>
        <v>通常実績</v>
      </c>
      <c r="R246" s="86" t="str">
        <f t="shared" si="84"/>
        <v>通常実績</v>
      </c>
      <c r="S246" s="86" t="str">
        <f t="shared" si="84"/>
        <v>通常実績</v>
      </c>
      <c r="T246" s="86" t="str">
        <f t="shared" si="84"/>
        <v>通常実績</v>
      </c>
      <c r="U246" s="86" t="str">
        <f t="shared" si="84"/>
        <v>通常実績</v>
      </c>
      <c r="V246" s="86" t="str">
        <f t="shared" si="84"/>
        <v>通常実績</v>
      </c>
      <c r="W246" s="86" t="str">
        <f t="shared" si="84"/>
        <v>通常実績</v>
      </c>
      <c r="X246" s="86" t="str">
        <f t="shared" si="84"/>
        <v>通常実績</v>
      </c>
      <c r="Y246" s="86" t="str">
        <f t="shared" si="84"/>
        <v>通常実績</v>
      </c>
      <c r="Z246" s="86" t="str">
        <f t="shared" si="84"/>
        <v>通常実績</v>
      </c>
      <c r="AA246" s="86" t="str">
        <f t="shared" si="84"/>
        <v>通常実績</v>
      </c>
      <c r="AB246" s="86" t="str">
        <f t="shared" si="84"/>
        <v>通常実績</v>
      </c>
      <c r="AC246" s="86" t="str">
        <f t="shared" si="84"/>
        <v>通常実績</v>
      </c>
      <c r="AD246" s="86" t="str">
        <f t="shared" si="84"/>
        <v>通常実績</v>
      </c>
      <c r="AE246" s="86" t="str">
        <f t="shared" si="84"/>
        <v>通常実績</v>
      </c>
      <c r="AF246" s="86" t="str">
        <f t="shared" si="84"/>
        <v>通常実績</v>
      </c>
      <c r="AG246" s="86" t="str">
        <f t="shared" si="84"/>
        <v>通常実績</v>
      </c>
      <c r="AI246" s="62"/>
      <c r="AJ246" s="66"/>
    </row>
    <row r="248" spans="2:36" hidden="1">
      <c r="C248" s="2" t="e">
        <f>YEAR(C251)</f>
        <v>#VALUE!</v>
      </c>
      <c r="D248" s="2" t="e">
        <f>MONTH(C251)</f>
        <v>#VALUE!</v>
      </c>
    </row>
    <row r="249" spans="2:36">
      <c r="B249" s="82" t="s">
        <v>28</v>
      </c>
      <c r="C249" s="17" t="e">
        <f>C251</f>
        <v>#VALUE!</v>
      </c>
      <c r="D249" s="31"/>
      <c r="E249" s="31"/>
      <c r="F249" s="31"/>
      <c r="G249" s="31"/>
      <c r="H249" s="31"/>
      <c r="I249" s="31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1"/>
      <c r="AI249" s="55"/>
    </row>
    <row r="250" spans="2:36" hidden="1">
      <c r="B250" s="83"/>
      <c r="C250" s="36" t="e">
        <f>DATE($C248,$D248,1)</f>
        <v>#VALUE!</v>
      </c>
      <c r="D250" s="36" t="e">
        <f t="shared" ref="D250:AG250" si="85">C250+1</f>
        <v>#VALUE!</v>
      </c>
      <c r="E250" s="36" t="e">
        <f t="shared" si="85"/>
        <v>#VALUE!</v>
      </c>
      <c r="F250" s="36" t="e">
        <f t="shared" si="85"/>
        <v>#VALUE!</v>
      </c>
      <c r="G250" s="36" t="e">
        <f t="shared" si="85"/>
        <v>#VALUE!</v>
      </c>
      <c r="H250" s="36" t="e">
        <f t="shared" si="85"/>
        <v>#VALUE!</v>
      </c>
      <c r="I250" s="36" t="e">
        <f t="shared" si="85"/>
        <v>#VALUE!</v>
      </c>
      <c r="J250" s="36" t="e">
        <f t="shared" si="85"/>
        <v>#VALUE!</v>
      </c>
      <c r="K250" s="36" t="e">
        <f t="shared" si="85"/>
        <v>#VALUE!</v>
      </c>
      <c r="L250" s="36" t="e">
        <f t="shared" si="85"/>
        <v>#VALUE!</v>
      </c>
      <c r="M250" s="36" t="e">
        <f t="shared" si="85"/>
        <v>#VALUE!</v>
      </c>
      <c r="N250" s="36" t="e">
        <f t="shared" si="85"/>
        <v>#VALUE!</v>
      </c>
      <c r="O250" s="36" t="e">
        <f t="shared" si="85"/>
        <v>#VALUE!</v>
      </c>
      <c r="P250" s="36" t="e">
        <f t="shared" si="85"/>
        <v>#VALUE!</v>
      </c>
      <c r="Q250" s="36" t="e">
        <f t="shared" si="85"/>
        <v>#VALUE!</v>
      </c>
      <c r="R250" s="36" t="e">
        <f t="shared" si="85"/>
        <v>#VALUE!</v>
      </c>
      <c r="S250" s="36" t="e">
        <f t="shared" si="85"/>
        <v>#VALUE!</v>
      </c>
      <c r="T250" s="36" t="e">
        <f t="shared" si="85"/>
        <v>#VALUE!</v>
      </c>
      <c r="U250" s="36" t="e">
        <f t="shared" si="85"/>
        <v>#VALUE!</v>
      </c>
      <c r="V250" s="36" t="e">
        <f t="shared" si="85"/>
        <v>#VALUE!</v>
      </c>
      <c r="W250" s="36" t="e">
        <f t="shared" si="85"/>
        <v>#VALUE!</v>
      </c>
      <c r="X250" s="36" t="e">
        <f t="shared" si="85"/>
        <v>#VALUE!</v>
      </c>
      <c r="Y250" s="36" t="e">
        <f t="shared" si="85"/>
        <v>#VALUE!</v>
      </c>
      <c r="Z250" s="36" t="e">
        <f t="shared" si="85"/>
        <v>#VALUE!</v>
      </c>
      <c r="AA250" s="36" t="e">
        <f t="shared" si="85"/>
        <v>#VALUE!</v>
      </c>
      <c r="AB250" s="36" t="e">
        <f t="shared" si="85"/>
        <v>#VALUE!</v>
      </c>
      <c r="AC250" s="36" t="e">
        <f t="shared" si="85"/>
        <v>#VALUE!</v>
      </c>
      <c r="AD250" s="36" t="e">
        <f t="shared" si="85"/>
        <v>#VALUE!</v>
      </c>
      <c r="AE250" s="36" t="e">
        <f t="shared" si="85"/>
        <v>#VALUE!</v>
      </c>
      <c r="AF250" s="36" t="e">
        <f t="shared" si="85"/>
        <v>#VALUE!</v>
      </c>
      <c r="AG250" s="36" t="e">
        <f t="shared" si="85"/>
        <v>#VALUE!</v>
      </c>
      <c r="AH250" s="128"/>
      <c r="AI250" s="133"/>
    </row>
    <row r="251" spans="2:36">
      <c r="B251" s="84" t="s">
        <v>30</v>
      </c>
      <c r="C251" s="87" t="e">
        <f>IF(EDATE(C236,1)&gt;$G$8,"",EDATE(C236,1))</f>
        <v>#VALUE!</v>
      </c>
      <c r="D251" s="36" t="e">
        <f t="shared" ref="D251:AG251" si="86">IF(D250&gt;$G$8,"",IF(C251=EOMONTH(DATE($C248,$D248,1),0),"",IF(C251="","",C251+1)))</f>
        <v>#VALUE!</v>
      </c>
      <c r="E251" s="36" t="e">
        <f t="shared" si="86"/>
        <v>#VALUE!</v>
      </c>
      <c r="F251" s="36" t="e">
        <f t="shared" si="86"/>
        <v>#VALUE!</v>
      </c>
      <c r="G251" s="36" t="e">
        <f t="shared" si="86"/>
        <v>#VALUE!</v>
      </c>
      <c r="H251" s="36" t="e">
        <f t="shared" si="86"/>
        <v>#VALUE!</v>
      </c>
      <c r="I251" s="36" t="e">
        <f t="shared" si="86"/>
        <v>#VALUE!</v>
      </c>
      <c r="J251" s="36" t="e">
        <f t="shared" si="86"/>
        <v>#VALUE!</v>
      </c>
      <c r="K251" s="36" t="e">
        <f t="shared" si="86"/>
        <v>#VALUE!</v>
      </c>
      <c r="L251" s="36" t="e">
        <f t="shared" si="86"/>
        <v>#VALUE!</v>
      </c>
      <c r="M251" s="36" t="e">
        <f t="shared" si="86"/>
        <v>#VALUE!</v>
      </c>
      <c r="N251" s="36" t="e">
        <f t="shared" si="86"/>
        <v>#VALUE!</v>
      </c>
      <c r="O251" s="36" t="e">
        <f t="shared" si="86"/>
        <v>#VALUE!</v>
      </c>
      <c r="P251" s="36" t="e">
        <f t="shared" si="86"/>
        <v>#VALUE!</v>
      </c>
      <c r="Q251" s="36" t="e">
        <f t="shared" si="86"/>
        <v>#VALUE!</v>
      </c>
      <c r="R251" s="36" t="e">
        <f t="shared" si="86"/>
        <v>#VALUE!</v>
      </c>
      <c r="S251" s="36" t="e">
        <f t="shared" si="86"/>
        <v>#VALUE!</v>
      </c>
      <c r="T251" s="36" t="e">
        <f t="shared" si="86"/>
        <v>#VALUE!</v>
      </c>
      <c r="U251" s="36" t="e">
        <f t="shared" si="86"/>
        <v>#VALUE!</v>
      </c>
      <c r="V251" s="36" t="e">
        <f t="shared" si="86"/>
        <v>#VALUE!</v>
      </c>
      <c r="W251" s="36" t="e">
        <f t="shared" si="86"/>
        <v>#VALUE!</v>
      </c>
      <c r="X251" s="36" t="e">
        <f t="shared" si="86"/>
        <v>#VALUE!</v>
      </c>
      <c r="Y251" s="36" t="e">
        <f t="shared" si="86"/>
        <v>#VALUE!</v>
      </c>
      <c r="Z251" s="36" t="e">
        <f t="shared" si="86"/>
        <v>#VALUE!</v>
      </c>
      <c r="AA251" s="36" t="e">
        <f t="shared" si="86"/>
        <v>#VALUE!</v>
      </c>
      <c r="AB251" s="36" t="e">
        <f t="shared" si="86"/>
        <v>#VALUE!</v>
      </c>
      <c r="AC251" s="36" t="e">
        <f t="shared" si="86"/>
        <v>#VALUE!</v>
      </c>
      <c r="AD251" s="36" t="e">
        <f t="shared" si="86"/>
        <v>#VALUE!</v>
      </c>
      <c r="AE251" s="36" t="e">
        <f t="shared" si="86"/>
        <v>#VALUE!</v>
      </c>
      <c r="AF251" s="36" t="e">
        <f t="shared" si="86"/>
        <v>#VALUE!</v>
      </c>
      <c r="AG251" s="36" t="e">
        <f t="shared" si="86"/>
        <v>#VALUE!</v>
      </c>
      <c r="AH251" s="48" t="s">
        <v>31</v>
      </c>
      <c r="AI251" s="56">
        <f>+COUNTIFS(C252:AG252,"土",C256:AG256,"")+COUNTIFS(C252:AG252,"日",C256:AG256,"")</f>
        <v>0</v>
      </c>
    </row>
    <row r="252" spans="2:36">
      <c r="B252" s="11" t="s">
        <v>11</v>
      </c>
      <c r="C252" s="19" t="str">
        <f t="shared" ref="C252:AG252" si="87">IFERROR(TEXT(WEEKDAY(+C251),"aaa"),"")</f>
        <v/>
      </c>
      <c r="D252" s="19" t="str">
        <f t="shared" si="87"/>
        <v/>
      </c>
      <c r="E252" s="19" t="str">
        <f t="shared" si="87"/>
        <v/>
      </c>
      <c r="F252" s="19" t="str">
        <f t="shared" si="87"/>
        <v/>
      </c>
      <c r="G252" s="19" t="str">
        <f t="shared" si="87"/>
        <v/>
      </c>
      <c r="H252" s="19" t="str">
        <f t="shared" si="87"/>
        <v/>
      </c>
      <c r="I252" s="19" t="str">
        <f t="shared" si="87"/>
        <v/>
      </c>
      <c r="J252" s="19" t="str">
        <f t="shared" si="87"/>
        <v/>
      </c>
      <c r="K252" s="19" t="str">
        <f t="shared" si="87"/>
        <v/>
      </c>
      <c r="L252" s="19" t="str">
        <f t="shared" si="87"/>
        <v/>
      </c>
      <c r="M252" s="19" t="str">
        <f t="shared" si="87"/>
        <v/>
      </c>
      <c r="N252" s="19" t="str">
        <f t="shared" si="87"/>
        <v/>
      </c>
      <c r="O252" s="19" t="str">
        <f t="shared" si="87"/>
        <v/>
      </c>
      <c r="P252" s="19" t="str">
        <f t="shared" si="87"/>
        <v/>
      </c>
      <c r="Q252" s="19" t="str">
        <f t="shared" si="87"/>
        <v/>
      </c>
      <c r="R252" s="19" t="str">
        <f t="shared" si="87"/>
        <v/>
      </c>
      <c r="S252" s="19" t="str">
        <f t="shared" si="87"/>
        <v/>
      </c>
      <c r="T252" s="19" t="str">
        <f t="shared" si="87"/>
        <v/>
      </c>
      <c r="U252" s="19" t="str">
        <f t="shared" si="87"/>
        <v/>
      </c>
      <c r="V252" s="19" t="str">
        <f t="shared" si="87"/>
        <v/>
      </c>
      <c r="W252" s="19" t="str">
        <f t="shared" si="87"/>
        <v/>
      </c>
      <c r="X252" s="19" t="str">
        <f t="shared" si="87"/>
        <v/>
      </c>
      <c r="Y252" s="19" t="str">
        <f t="shared" si="87"/>
        <v/>
      </c>
      <c r="Z252" s="19" t="str">
        <f t="shared" si="87"/>
        <v/>
      </c>
      <c r="AA252" s="19" t="str">
        <f t="shared" si="87"/>
        <v/>
      </c>
      <c r="AB252" s="19" t="str">
        <f t="shared" si="87"/>
        <v/>
      </c>
      <c r="AC252" s="19" t="str">
        <f t="shared" si="87"/>
        <v/>
      </c>
      <c r="AD252" s="19" t="str">
        <f t="shared" si="87"/>
        <v/>
      </c>
      <c r="AE252" s="19" t="str">
        <f t="shared" si="87"/>
        <v/>
      </c>
      <c r="AF252" s="19" t="str">
        <f t="shared" si="87"/>
        <v/>
      </c>
      <c r="AG252" s="19" t="str">
        <f t="shared" si="87"/>
        <v/>
      </c>
      <c r="AH252" s="48" t="s">
        <v>25</v>
      </c>
      <c r="AI252" s="56">
        <f>+COUNTIF(C256:AG256,"夏休")+COUNTIF(C256:AG256,"冬休")+COUNTIF(C256:AG256,"中止")</f>
        <v>0</v>
      </c>
    </row>
    <row r="253" spans="2:36" ht="13.5" customHeight="1">
      <c r="B253" s="12" t="s">
        <v>15</v>
      </c>
      <c r="C253" s="28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114"/>
      <c r="AE253" s="114"/>
      <c r="AF253" s="33"/>
      <c r="AG253" s="118"/>
      <c r="AH253" s="49" t="s">
        <v>4</v>
      </c>
      <c r="AI253" s="132">
        <f>COUNT(C251:AG251)-AI252</f>
        <v>0</v>
      </c>
    </row>
    <row r="254" spans="2:36" ht="13.5" customHeight="1">
      <c r="B254" s="13"/>
      <c r="C254" s="29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115"/>
      <c r="AE254" s="115"/>
      <c r="AF254" s="34"/>
      <c r="AG254" s="119"/>
      <c r="AH254" s="49" t="s">
        <v>9</v>
      </c>
      <c r="AI254" s="58">
        <f>+COUNTIF(C257:AG257,"休")</f>
        <v>0</v>
      </c>
      <c r="AJ254" s="66" t="e">
        <f>IF(AI255&gt;0.285,"",IF(AI254&lt;AI251,"←計画日数が足りません",""))</f>
        <v>#DIV/0!</v>
      </c>
    </row>
    <row r="255" spans="2:36" ht="13.5" customHeight="1">
      <c r="B255" s="14"/>
      <c r="C255" s="30"/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116"/>
      <c r="AE255" s="116"/>
      <c r="AF255" s="35"/>
      <c r="AG255" s="120"/>
      <c r="AH255" s="49" t="s">
        <v>16</v>
      </c>
      <c r="AI255" s="59" t="e">
        <f>+AI254/AI253</f>
        <v>#DIV/0!</v>
      </c>
    </row>
    <row r="256" spans="2:36">
      <c r="B256" s="15" t="s">
        <v>22</v>
      </c>
      <c r="C256" s="68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117"/>
      <c r="AE256" s="117"/>
      <c r="AF256" s="23"/>
      <c r="AG256" s="121"/>
      <c r="AH256" s="49" t="s">
        <v>18</v>
      </c>
      <c r="AI256" s="58">
        <f>+COUNTIF(C258:AG258,"*休")</f>
        <v>0</v>
      </c>
    </row>
    <row r="257" spans="2:36">
      <c r="B257" s="11" t="s">
        <v>0</v>
      </c>
      <c r="C257" s="68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123"/>
      <c r="AH257" s="50" t="s">
        <v>12</v>
      </c>
      <c r="AI257" s="60" t="e">
        <f>+AI256/AI253</f>
        <v>#DIV/0!</v>
      </c>
    </row>
    <row r="258" spans="2:36">
      <c r="B258" s="16" t="s">
        <v>13</v>
      </c>
      <c r="C258" s="69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122"/>
      <c r="AH258" s="127" t="s">
        <v>27</v>
      </c>
      <c r="AI258" s="61" t="e">
        <f>_xlfn.IFS(AI257&gt;=0.285,"OK",AI251&lt;=AI256,"OK",AI251&gt;AI256,"NG")</f>
        <v>#DIV/0!</v>
      </c>
      <c r="AJ258" s="66" t="e">
        <f>IF(AI258="NG","←月単位未達成","←月単位達成")</f>
        <v>#DIV/0!</v>
      </c>
    </row>
    <row r="259" spans="2:36" hidden="1">
      <c r="C259" s="86" t="str">
        <f>IF($C256="","通常",C256)</f>
        <v>通常</v>
      </c>
      <c r="D259" s="86" t="str">
        <f>IF(D256="","通常",D256)</f>
        <v>通常</v>
      </c>
      <c r="E259" s="86" t="str">
        <f>IF(E256="","通常",E256)</f>
        <v>通常</v>
      </c>
      <c r="F259" s="86" t="str">
        <f>IF($C256="","通常",F256)</f>
        <v>通常</v>
      </c>
      <c r="G259" s="86" t="str">
        <f>IF(G256="","通常",G256)</f>
        <v>通常</v>
      </c>
      <c r="H259" s="86" t="str">
        <f>IF(H256="","通常",H256)</f>
        <v>通常</v>
      </c>
      <c r="I259" s="86" t="str">
        <f>IF($C256="","通常",I256)</f>
        <v>通常</v>
      </c>
      <c r="J259" s="86" t="str">
        <f>IF(J256="","通常",J256)</f>
        <v>通常</v>
      </c>
      <c r="K259" s="86" t="str">
        <f>IF(K256="","通常",K256)</f>
        <v>通常</v>
      </c>
      <c r="L259" s="86" t="str">
        <f>IF($C256="","通常",L256)</f>
        <v>通常</v>
      </c>
      <c r="M259" s="86" t="str">
        <f>IF(M256="","通常",M256)</f>
        <v>通常</v>
      </c>
      <c r="N259" s="86" t="str">
        <f>IF(N256="","通常",N256)</f>
        <v>通常</v>
      </c>
      <c r="O259" s="86" t="str">
        <f>IF($C256="","通常",O256)</f>
        <v>通常</v>
      </c>
      <c r="P259" s="86" t="str">
        <f>IF(P256="","通常",P256)</f>
        <v>通常</v>
      </c>
      <c r="Q259" s="86" t="str">
        <f>IF(Q256="","通常",Q256)</f>
        <v>通常</v>
      </c>
      <c r="R259" s="86" t="str">
        <f>IF($C256="","通常",R256)</f>
        <v>通常</v>
      </c>
      <c r="S259" s="86" t="str">
        <f>IF(S256="","通常",S256)</f>
        <v>通常</v>
      </c>
      <c r="T259" s="86" t="str">
        <f>IF(T256="","通常",T256)</f>
        <v>通常</v>
      </c>
      <c r="U259" s="86" t="str">
        <f>IF($C256="","通常",U256)</f>
        <v>通常</v>
      </c>
      <c r="V259" s="86" t="str">
        <f>IF(V256="","通常",V256)</f>
        <v>通常</v>
      </c>
      <c r="W259" s="86" t="str">
        <f>IF(W256="","通常",W256)</f>
        <v>通常</v>
      </c>
      <c r="X259" s="86" t="str">
        <f>IF($C256="","通常",X256)</f>
        <v>通常</v>
      </c>
      <c r="Y259" s="86" t="str">
        <f>IF(Y256="","通常",Y256)</f>
        <v>通常</v>
      </c>
      <c r="Z259" s="86" t="str">
        <f>IF(Z256="","通常",Z256)</f>
        <v>通常</v>
      </c>
      <c r="AA259" s="86" t="str">
        <f>IF($C256="","通常",AA256)</f>
        <v>通常</v>
      </c>
      <c r="AB259" s="86" t="str">
        <f>IF(AB256="","通常",AB256)</f>
        <v>通常</v>
      </c>
      <c r="AC259" s="86" t="str">
        <f>IF(AC256="","通常",AC256)</f>
        <v>通常</v>
      </c>
      <c r="AD259" s="86" t="str">
        <f>IF($C256="","通常",AD256)</f>
        <v>通常</v>
      </c>
      <c r="AE259" s="86" t="str">
        <f>IF(AE256="","通常",AE256)</f>
        <v>通常</v>
      </c>
      <c r="AF259" s="86" t="str">
        <f>IF(AF256="","通常",AF256)</f>
        <v>通常</v>
      </c>
      <c r="AG259" s="86" t="str">
        <f>IF($C256="","通常",AG256)</f>
        <v>通常</v>
      </c>
      <c r="AI259" s="62"/>
      <c r="AJ259" s="66"/>
    </row>
    <row r="260" spans="2:36" hidden="1">
      <c r="C260" s="86" t="str">
        <f t="shared" ref="C260:AG260" si="88">IF(C256="","通常実績",C256)</f>
        <v>通常実績</v>
      </c>
      <c r="D260" s="86" t="str">
        <f t="shared" si="88"/>
        <v>通常実績</v>
      </c>
      <c r="E260" s="86" t="str">
        <f t="shared" si="88"/>
        <v>通常実績</v>
      </c>
      <c r="F260" s="86" t="str">
        <f t="shared" si="88"/>
        <v>通常実績</v>
      </c>
      <c r="G260" s="86" t="str">
        <f t="shared" si="88"/>
        <v>通常実績</v>
      </c>
      <c r="H260" s="86" t="str">
        <f t="shared" si="88"/>
        <v>通常実績</v>
      </c>
      <c r="I260" s="86" t="str">
        <f t="shared" si="88"/>
        <v>通常実績</v>
      </c>
      <c r="J260" s="86" t="str">
        <f t="shared" si="88"/>
        <v>通常実績</v>
      </c>
      <c r="K260" s="86" t="str">
        <f t="shared" si="88"/>
        <v>通常実績</v>
      </c>
      <c r="L260" s="86" t="str">
        <f t="shared" si="88"/>
        <v>通常実績</v>
      </c>
      <c r="M260" s="86" t="str">
        <f t="shared" si="88"/>
        <v>通常実績</v>
      </c>
      <c r="N260" s="86" t="str">
        <f t="shared" si="88"/>
        <v>通常実績</v>
      </c>
      <c r="O260" s="86" t="str">
        <f t="shared" si="88"/>
        <v>通常実績</v>
      </c>
      <c r="P260" s="86" t="str">
        <f t="shared" si="88"/>
        <v>通常実績</v>
      </c>
      <c r="Q260" s="86" t="str">
        <f t="shared" si="88"/>
        <v>通常実績</v>
      </c>
      <c r="R260" s="86" t="str">
        <f t="shared" si="88"/>
        <v>通常実績</v>
      </c>
      <c r="S260" s="86" t="str">
        <f t="shared" si="88"/>
        <v>通常実績</v>
      </c>
      <c r="T260" s="86" t="str">
        <f t="shared" si="88"/>
        <v>通常実績</v>
      </c>
      <c r="U260" s="86" t="str">
        <f t="shared" si="88"/>
        <v>通常実績</v>
      </c>
      <c r="V260" s="86" t="str">
        <f t="shared" si="88"/>
        <v>通常実績</v>
      </c>
      <c r="W260" s="86" t="str">
        <f t="shared" si="88"/>
        <v>通常実績</v>
      </c>
      <c r="X260" s="86" t="str">
        <f t="shared" si="88"/>
        <v>通常実績</v>
      </c>
      <c r="Y260" s="86" t="str">
        <f t="shared" si="88"/>
        <v>通常実績</v>
      </c>
      <c r="Z260" s="86" t="str">
        <f t="shared" si="88"/>
        <v>通常実績</v>
      </c>
      <c r="AA260" s="86" t="str">
        <f t="shared" si="88"/>
        <v>通常実績</v>
      </c>
      <c r="AB260" s="86" t="str">
        <f t="shared" si="88"/>
        <v>通常実績</v>
      </c>
      <c r="AC260" s="86" t="str">
        <f t="shared" si="88"/>
        <v>通常実績</v>
      </c>
      <c r="AD260" s="86" t="str">
        <f t="shared" si="88"/>
        <v>通常実績</v>
      </c>
      <c r="AE260" s="86" t="str">
        <f t="shared" si="88"/>
        <v>通常実績</v>
      </c>
      <c r="AF260" s="86" t="str">
        <f t="shared" si="88"/>
        <v>通常実績</v>
      </c>
      <c r="AG260" s="86" t="str">
        <f t="shared" si="88"/>
        <v>通常実績</v>
      </c>
      <c r="AI260" s="62"/>
      <c r="AJ260" s="66"/>
    </row>
    <row r="262" spans="2:36" hidden="1">
      <c r="C262" s="2" t="e">
        <f>YEAR(C265)</f>
        <v>#VALUE!</v>
      </c>
      <c r="D262" s="2" t="e">
        <f>MONTH(C265)</f>
        <v>#VALUE!</v>
      </c>
    </row>
    <row r="263" spans="2:36">
      <c r="B263" s="82" t="s">
        <v>28</v>
      </c>
      <c r="C263" s="17" t="e">
        <f>C265</f>
        <v>#VALUE!</v>
      </c>
      <c r="D263" s="31"/>
      <c r="E263" s="31"/>
      <c r="F263" s="31"/>
      <c r="G263" s="31"/>
      <c r="H263" s="31"/>
      <c r="I263" s="31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1"/>
      <c r="AI263" s="55"/>
    </row>
    <row r="264" spans="2:36" hidden="1">
      <c r="B264" s="83"/>
      <c r="C264" s="36" t="e">
        <f>DATE($C262,$D262,1)</f>
        <v>#VALUE!</v>
      </c>
      <c r="D264" s="36" t="e">
        <f t="shared" ref="D264:AG264" si="89">C264+1</f>
        <v>#VALUE!</v>
      </c>
      <c r="E264" s="36" t="e">
        <f t="shared" si="89"/>
        <v>#VALUE!</v>
      </c>
      <c r="F264" s="36" t="e">
        <f t="shared" si="89"/>
        <v>#VALUE!</v>
      </c>
      <c r="G264" s="36" t="e">
        <f t="shared" si="89"/>
        <v>#VALUE!</v>
      </c>
      <c r="H264" s="36" t="e">
        <f t="shared" si="89"/>
        <v>#VALUE!</v>
      </c>
      <c r="I264" s="36" t="e">
        <f t="shared" si="89"/>
        <v>#VALUE!</v>
      </c>
      <c r="J264" s="36" t="e">
        <f t="shared" si="89"/>
        <v>#VALUE!</v>
      </c>
      <c r="K264" s="36" t="e">
        <f t="shared" si="89"/>
        <v>#VALUE!</v>
      </c>
      <c r="L264" s="36" t="e">
        <f t="shared" si="89"/>
        <v>#VALUE!</v>
      </c>
      <c r="M264" s="36" t="e">
        <f t="shared" si="89"/>
        <v>#VALUE!</v>
      </c>
      <c r="N264" s="36" t="e">
        <f t="shared" si="89"/>
        <v>#VALUE!</v>
      </c>
      <c r="O264" s="36" t="e">
        <f t="shared" si="89"/>
        <v>#VALUE!</v>
      </c>
      <c r="P264" s="36" t="e">
        <f t="shared" si="89"/>
        <v>#VALUE!</v>
      </c>
      <c r="Q264" s="36" t="e">
        <f t="shared" si="89"/>
        <v>#VALUE!</v>
      </c>
      <c r="R264" s="36" t="e">
        <f t="shared" si="89"/>
        <v>#VALUE!</v>
      </c>
      <c r="S264" s="36" t="e">
        <f t="shared" si="89"/>
        <v>#VALUE!</v>
      </c>
      <c r="T264" s="36" t="e">
        <f t="shared" si="89"/>
        <v>#VALUE!</v>
      </c>
      <c r="U264" s="36" t="e">
        <f t="shared" si="89"/>
        <v>#VALUE!</v>
      </c>
      <c r="V264" s="36" t="e">
        <f t="shared" si="89"/>
        <v>#VALUE!</v>
      </c>
      <c r="W264" s="36" t="e">
        <f t="shared" si="89"/>
        <v>#VALUE!</v>
      </c>
      <c r="X264" s="36" t="e">
        <f t="shared" si="89"/>
        <v>#VALUE!</v>
      </c>
      <c r="Y264" s="36" t="e">
        <f t="shared" si="89"/>
        <v>#VALUE!</v>
      </c>
      <c r="Z264" s="36" t="e">
        <f t="shared" si="89"/>
        <v>#VALUE!</v>
      </c>
      <c r="AA264" s="36" t="e">
        <f t="shared" si="89"/>
        <v>#VALUE!</v>
      </c>
      <c r="AB264" s="36" t="e">
        <f t="shared" si="89"/>
        <v>#VALUE!</v>
      </c>
      <c r="AC264" s="36" t="e">
        <f t="shared" si="89"/>
        <v>#VALUE!</v>
      </c>
      <c r="AD264" s="36" t="e">
        <f t="shared" si="89"/>
        <v>#VALUE!</v>
      </c>
      <c r="AE264" s="36" t="e">
        <f t="shared" si="89"/>
        <v>#VALUE!</v>
      </c>
      <c r="AF264" s="36" t="e">
        <f t="shared" si="89"/>
        <v>#VALUE!</v>
      </c>
      <c r="AG264" s="36" t="e">
        <f t="shared" si="89"/>
        <v>#VALUE!</v>
      </c>
      <c r="AH264" s="128"/>
      <c r="AI264" s="133"/>
    </row>
    <row r="265" spans="2:36">
      <c r="B265" s="84" t="s">
        <v>30</v>
      </c>
      <c r="C265" s="87" t="e">
        <f>IF(EDATE(C250,1)&gt;$G$8,"",EDATE(C250,1))</f>
        <v>#VALUE!</v>
      </c>
      <c r="D265" s="36" t="e">
        <f t="shared" ref="D265:AG265" si="90">IF(D264&gt;$G$8,"",IF(C265=EOMONTH(DATE($C262,$D262,1),0),"",IF(C265="","",C265+1)))</f>
        <v>#VALUE!</v>
      </c>
      <c r="E265" s="36" t="e">
        <f t="shared" si="90"/>
        <v>#VALUE!</v>
      </c>
      <c r="F265" s="36" t="e">
        <f t="shared" si="90"/>
        <v>#VALUE!</v>
      </c>
      <c r="G265" s="36" t="e">
        <f t="shared" si="90"/>
        <v>#VALUE!</v>
      </c>
      <c r="H265" s="36" t="e">
        <f t="shared" si="90"/>
        <v>#VALUE!</v>
      </c>
      <c r="I265" s="36" t="e">
        <f t="shared" si="90"/>
        <v>#VALUE!</v>
      </c>
      <c r="J265" s="36" t="e">
        <f t="shared" si="90"/>
        <v>#VALUE!</v>
      </c>
      <c r="K265" s="36" t="e">
        <f t="shared" si="90"/>
        <v>#VALUE!</v>
      </c>
      <c r="L265" s="36" t="e">
        <f t="shared" si="90"/>
        <v>#VALUE!</v>
      </c>
      <c r="M265" s="36" t="e">
        <f t="shared" si="90"/>
        <v>#VALUE!</v>
      </c>
      <c r="N265" s="36" t="e">
        <f t="shared" si="90"/>
        <v>#VALUE!</v>
      </c>
      <c r="O265" s="36" t="e">
        <f t="shared" si="90"/>
        <v>#VALUE!</v>
      </c>
      <c r="P265" s="36" t="e">
        <f t="shared" si="90"/>
        <v>#VALUE!</v>
      </c>
      <c r="Q265" s="36" t="e">
        <f t="shared" si="90"/>
        <v>#VALUE!</v>
      </c>
      <c r="R265" s="36" t="e">
        <f t="shared" si="90"/>
        <v>#VALUE!</v>
      </c>
      <c r="S265" s="36" t="e">
        <f t="shared" si="90"/>
        <v>#VALUE!</v>
      </c>
      <c r="T265" s="36" t="e">
        <f t="shared" si="90"/>
        <v>#VALUE!</v>
      </c>
      <c r="U265" s="36" t="e">
        <f t="shared" si="90"/>
        <v>#VALUE!</v>
      </c>
      <c r="V265" s="36" t="e">
        <f t="shared" si="90"/>
        <v>#VALUE!</v>
      </c>
      <c r="W265" s="36" t="e">
        <f t="shared" si="90"/>
        <v>#VALUE!</v>
      </c>
      <c r="X265" s="36" t="e">
        <f t="shared" si="90"/>
        <v>#VALUE!</v>
      </c>
      <c r="Y265" s="36" t="e">
        <f t="shared" si="90"/>
        <v>#VALUE!</v>
      </c>
      <c r="Z265" s="36" t="e">
        <f t="shared" si="90"/>
        <v>#VALUE!</v>
      </c>
      <c r="AA265" s="36" t="e">
        <f t="shared" si="90"/>
        <v>#VALUE!</v>
      </c>
      <c r="AB265" s="36" t="e">
        <f t="shared" si="90"/>
        <v>#VALUE!</v>
      </c>
      <c r="AC265" s="36" t="e">
        <f t="shared" si="90"/>
        <v>#VALUE!</v>
      </c>
      <c r="AD265" s="36" t="e">
        <f t="shared" si="90"/>
        <v>#VALUE!</v>
      </c>
      <c r="AE265" s="36" t="e">
        <f t="shared" si="90"/>
        <v>#VALUE!</v>
      </c>
      <c r="AF265" s="36" t="e">
        <f t="shared" si="90"/>
        <v>#VALUE!</v>
      </c>
      <c r="AG265" s="36" t="e">
        <f t="shared" si="90"/>
        <v>#VALUE!</v>
      </c>
      <c r="AH265" s="48" t="s">
        <v>31</v>
      </c>
      <c r="AI265" s="56">
        <f>+COUNTIFS(C266:AG266,"土",C270:AG270,"")+COUNTIFS(C266:AG266,"日",C270:AG270,"")</f>
        <v>0</v>
      </c>
    </row>
    <row r="266" spans="2:36">
      <c r="B266" s="11" t="s">
        <v>11</v>
      </c>
      <c r="C266" s="19" t="str">
        <f t="shared" ref="C266:AG266" si="91">IFERROR(TEXT(WEEKDAY(+C265),"aaa"),"")</f>
        <v/>
      </c>
      <c r="D266" s="19" t="str">
        <f t="shared" si="91"/>
        <v/>
      </c>
      <c r="E266" s="19" t="str">
        <f t="shared" si="91"/>
        <v/>
      </c>
      <c r="F266" s="19" t="str">
        <f t="shared" si="91"/>
        <v/>
      </c>
      <c r="G266" s="19" t="str">
        <f t="shared" si="91"/>
        <v/>
      </c>
      <c r="H266" s="19" t="str">
        <f t="shared" si="91"/>
        <v/>
      </c>
      <c r="I266" s="19" t="str">
        <f t="shared" si="91"/>
        <v/>
      </c>
      <c r="J266" s="19" t="str">
        <f t="shared" si="91"/>
        <v/>
      </c>
      <c r="K266" s="19" t="str">
        <f t="shared" si="91"/>
        <v/>
      </c>
      <c r="L266" s="19" t="str">
        <f t="shared" si="91"/>
        <v/>
      </c>
      <c r="M266" s="19" t="str">
        <f t="shared" si="91"/>
        <v/>
      </c>
      <c r="N266" s="19" t="str">
        <f t="shared" si="91"/>
        <v/>
      </c>
      <c r="O266" s="19" t="str">
        <f t="shared" si="91"/>
        <v/>
      </c>
      <c r="P266" s="19" t="str">
        <f t="shared" si="91"/>
        <v/>
      </c>
      <c r="Q266" s="19" t="str">
        <f t="shared" si="91"/>
        <v/>
      </c>
      <c r="R266" s="19" t="str">
        <f t="shared" si="91"/>
        <v/>
      </c>
      <c r="S266" s="19" t="str">
        <f t="shared" si="91"/>
        <v/>
      </c>
      <c r="T266" s="19" t="str">
        <f t="shared" si="91"/>
        <v/>
      </c>
      <c r="U266" s="19" t="str">
        <f t="shared" si="91"/>
        <v/>
      </c>
      <c r="V266" s="19" t="str">
        <f t="shared" si="91"/>
        <v/>
      </c>
      <c r="W266" s="19" t="str">
        <f t="shared" si="91"/>
        <v/>
      </c>
      <c r="X266" s="19" t="str">
        <f t="shared" si="91"/>
        <v/>
      </c>
      <c r="Y266" s="19" t="str">
        <f t="shared" si="91"/>
        <v/>
      </c>
      <c r="Z266" s="19" t="str">
        <f t="shared" si="91"/>
        <v/>
      </c>
      <c r="AA266" s="19" t="str">
        <f t="shared" si="91"/>
        <v/>
      </c>
      <c r="AB266" s="19" t="str">
        <f t="shared" si="91"/>
        <v/>
      </c>
      <c r="AC266" s="19" t="str">
        <f t="shared" si="91"/>
        <v/>
      </c>
      <c r="AD266" s="19" t="str">
        <f t="shared" si="91"/>
        <v/>
      </c>
      <c r="AE266" s="19" t="str">
        <f t="shared" si="91"/>
        <v/>
      </c>
      <c r="AF266" s="19" t="str">
        <f t="shared" si="91"/>
        <v/>
      </c>
      <c r="AG266" s="19" t="str">
        <f t="shared" si="91"/>
        <v/>
      </c>
      <c r="AH266" s="48" t="s">
        <v>25</v>
      </c>
      <c r="AI266" s="56">
        <f>+COUNTIF(C270:AG270,"夏休")+COUNTIF(C270:AG270,"冬休")+COUNTIF(C270:AG270,"中止")</f>
        <v>0</v>
      </c>
    </row>
    <row r="267" spans="2:36" ht="13.5" customHeight="1">
      <c r="B267" s="12" t="s">
        <v>15</v>
      </c>
      <c r="C267" s="28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114"/>
      <c r="AE267" s="114"/>
      <c r="AF267" s="33"/>
      <c r="AG267" s="118"/>
      <c r="AH267" s="49" t="s">
        <v>4</v>
      </c>
      <c r="AI267" s="132">
        <f>COUNT(C265:AG265)-AI266</f>
        <v>0</v>
      </c>
    </row>
    <row r="268" spans="2:36" ht="13.5" customHeight="1">
      <c r="B268" s="13"/>
      <c r="C268" s="29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115"/>
      <c r="AE268" s="115"/>
      <c r="AF268" s="34"/>
      <c r="AG268" s="119"/>
      <c r="AH268" s="49" t="s">
        <v>9</v>
      </c>
      <c r="AI268" s="58">
        <f>+COUNTIF(C271:AG271,"休")</f>
        <v>0</v>
      </c>
      <c r="AJ268" s="66" t="e">
        <f>IF(AI269&gt;0.285,"",IF(AI268&lt;AI265,"←計画日数が足りません",""))</f>
        <v>#DIV/0!</v>
      </c>
    </row>
    <row r="269" spans="2:36" ht="13.5" customHeight="1">
      <c r="B269" s="14"/>
      <c r="C269" s="30"/>
      <c r="D269" s="35"/>
      <c r="E269" s="35"/>
      <c r="F269" s="35"/>
      <c r="G269" s="35"/>
      <c r="H269" s="35"/>
      <c r="I269" s="35"/>
      <c r="J269" s="35"/>
      <c r="K269" s="35"/>
      <c r="L269" s="35"/>
      <c r="M269" s="35"/>
      <c r="N269" s="35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  <c r="AA269" s="35"/>
      <c r="AB269" s="35"/>
      <c r="AC269" s="35"/>
      <c r="AD269" s="116"/>
      <c r="AE269" s="116"/>
      <c r="AF269" s="35"/>
      <c r="AG269" s="120"/>
      <c r="AH269" s="49" t="s">
        <v>16</v>
      </c>
      <c r="AI269" s="59" t="e">
        <f>+AI268/AI267</f>
        <v>#DIV/0!</v>
      </c>
    </row>
    <row r="270" spans="2:36">
      <c r="B270" s="15" t="s">
        <v>22</v>
      </c>
      <c r="C270" s="68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117"/>
      <c r="AE270" s="117"/>
      <c r="AF270" s="23"/>
      <c r="AG270" s="121"/>
      <c r="AH270" s="49" t="s">
        <v>18</v>
      </c>
      <c r="AI270" s="58">
        <f>+COUNTIF(C272:AG272,"*休")</f>
        <v>0</v>
      </c>
    </row>
    <row r="271" spans="2:36">
      <c r="B271" s="11" t="s">
        <v>0</v>
      </c>
      <c r="C271" s="68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123"/>
      <c r="AH271" s="50" t="s">
        <v>12</v>
      </c>
      <c r="AI271" s="60" t="e">
        <f>+AI270/AI267</f>
        <v>#DIV/0!</v>
      </c>
    </row>
    <row r="272" spans="2:36">
      <c r="B272" s="16" t="s">
        <v>13</v>
      </c>
      <c r="C272" s="69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122"/>
      <c r="AH272" s="127" t="s">
        <v>27</v>
      </c>
      <c r="AI272" s="61" t="e">
        <f>_xlfn.IFS(AI271&gt;=0.285,"OK",AI265&lt;=AI270,"OK",AI265&gt;AI270,"NG")</f>
        <v>#DIV/0!</v>
      </c>
      <c r="AJ272" s="66" t="e">
        <f>IF(AI272="NG","←月単位未達成","←月単位達成")</f>
        <v>#DIV/0!</v>
      </c>
    </row>
    <row r="273" spans="2:36" hidden="1">
      <c r="C273" s="86" t="str">
        <f>IF($C270="","通常",C270)</f>
        <v>通常</v>
      </c>
      <c r="D273" s="86" t="str">
        <f t="shared" ref="D273:AG273" si="92">IF(D270="","通常",D270)</f>
        <v>通常</v>
      </c>
      <c r="E273" s="86" t="str">
        <f t="shared" si="92"/>
        <v>通常</v>
      </c>
      <c r="F273" s="86" t="str">
        <f t="shared" si="92"/>
        <v>通常</v>
      </c>
      <c r="G273" s="86" t="str">
        <f t="shared" si="92"/>
        <v>通常</v>
      </c>
      <c r="H273" s="86" t="str">
        <f t="shared" si="92"/>
        <v>通常</v>
      </c>
      <c r="I273" s="86" t="str">
        <f t="shared" si="92"/>
        <v>通常</v>
      </c>
      <c r="J273" s="86" t="str">
        <f t="shared" si="92"/>
        <v>通常</v>
      </c>
      <c r="K273" s="86" t="str">
        <f t="shared" si="92"/>
        <v>通常</v>
      </c>
      <c r="L273" s="86" t="str">
        <f t="shared" si="92"/>
        <v>通常</v>
      </c>
      <c r="M273" s="86" t="str">
        <f t="shared" si="92"/>
        <v>通常</v>
      </c>
      <c r="N273" s="86" t="str">
        <f t="shared" si="92"/>
        <v>通常</v>
      </c>
      <c r="O273" s="86" t="str">
        <f t="shared" si="92"/>
        <v>通常</v>
      </c>
      <c r="P273" s="86" t="str">
        <f t="shared" si="92"/>
        <v>通常</v>
      </c>
      <c r="Q273" s="86" t="str">
        <f t="shared" si="92"/>
        <v>通常</v>
      </c>
      <c r="R273" s="86" t="str">
        <f t="shared" si="92"/>
        <v>通常</v>
      </c>
      <c r="S273" s="86" t="str">
        <f t="shared" si="92"/>
        <v>通常</v>
      </c>
      <c r="T273" s="86" t="str">
        <f t="shared" si="92"/>
        <v>通常</v>
      </c>
      <c r="U273" s="86" t="str">
        <f t="shared" si="92"/>
        <v>通常</v>
      </c>
      <c r="V273" s="86" t="str">
        <f t="shared" si="92"/>
        <v>通常</v>
      </c>
      <c r="W273" s="86" t="str">
        <f t="shared" si="92"/>
        <v>通常</v>
      </c>
      <c r="X273" s="86" t="str">
        <f t="shared" si="92"/>
        <v>通常</v>
      </c>
      <c r="Y273" s="86" t="str">
        <f t="shared" si="92"/>
        <v>通常</v>
      </c>
      <c r="Z273" s="86" t="str">
        <f t="shared" si="92"/>
        <v>通常</v>
      </c>
      <c r="AA273" s="86" t="str">
        <f t="shared" si="92"/>
        <v>通常</v>
      </c>
      <c r="AB273" s="86" t="str">
        <f t="shared" si="92"/>
        <v>通常</v>
      </c>
      <c r="AC273" s="86" t="str">
        <f t="shared" si="92"/>
        <v>通常</v>
      </c>
      <c r="AD273" s="86" t="str">
        <f t="shared" si="92"/>
        <v>通常</v>
      </c>
      <c r="AE273" s="86" t="str">
        <f t="shared" si="92"/>
        <v>通常</v>
      </c>
      <c r="AF273" s="86" t="str">
        <f t="shared" si="92"/>
        <v>通常</v>
      </c>
      <c r="AG273" s="86" t="str">
        <f t="shared" si="92"/>
        <v>通常</v>
      </c>
      <c r="AI273" s="62"/>
      <c r="AJ273" s="66"/>
    </row>
    <row r="274" spans="2:36" hidden="1">
      <c r="C274" s="86" t="str">
        <f t="shared" ref="C274:AG274" si="93">IF(C270="","通常実績",C270)</f>
        <v>通常実績</v>
      </c>
      <c r="D274" s="86" t="str">
        <f t="shared" si="93"/>
        <v>通常実績</v>
      </c>
      <c r="E274" s="86" t="str">
        <f t="shared" si="93"/>
        <v>通常実績</v>
      </c>
      <c r="F274" s="86" t="str">
        <f t="shared" si="93"/>
        <v>通常実績</v>
      </c>
      <c r="G274" s="86" t="str">
        <f t="shared" si="93"/>
        <v>通常実績</v>
      </c>
      <c r="H274" s="86" t="str">
        <f t="shared" si="93"/>
        <v>通常実績</v>
      </c>
      <c r="I274" s="86" t="str">
        <f t="shared" si="93"/>
        <v>通常実績</v>
      </c>
      <c r="J274" s="86" t="str">
        <f t="shared" si="93"/>
        <v>通常実績</v>
      </c>
      <c r="K274" s="86" t="str">
        <f t="shared" si="93"/>
        <v>通常実績</v>
      </c>
      <c r="L274" s="86" t="str">
        <f t="shared" si="93"/>
        <v>通常実績</v>
      </c>
      <c r="M274" s="86" t="str">
        <f t="shared" si="93"/>
        <v>通常実績</v>
      </c>
      <c r="N274" s="86" t="str">
        <f t="shared" si="93"/>
        <v>通常実績</v>
      </c>
      <c r="O274" s="86" t="str">
        <f t="shared" si="93"/>
        <v>通常実績</v>
      </c>
      <c r="P274" s="86" t="str">
        <f t="shared" si="93"/>
        <v>通常実績</v>
      </c>
      <c r="Q274" s="86" t="str">
        <f t="shared" si="93"/>
        <v>通常実績</v>
      </c>
      <c r="R274" s="86" t="str">
        <f t="shared" si="93"/>
        <v>通常実績</v>
      </c>
      <c r="S274" s="86" t="str">
        <f t="shared" si="93"/>
        <v>通常実績</v>
      </c>
      <c r="T274" s="86" t="str">
        <f t="shared" si="93"/>
        <v>通常実績</v>
      </c>
      <c r="U274" s="86" t="str">
        <f t="shared" si="93"/>
        <v>通常実績</v>
      </c>
      <c r="V274" s="86" t="str">
        <f t="shared" si="93"/>
        <v>通常実績</v>
      </c>
      <c r="W274" s="86" t="str">
        <f t="shared" si="93"/>
        <v>通常実績</v>
      </c>
      <c r="X274" s="86" t="str">
        <f t="shared" si="93"/>
        <v>通常実績</v>
      </c>
      <c r="Y274" s="86" t="str">
        <f t="shared" si="93"/>
        <v>通常実績</v>
      </c>
      <c r="Z274" s="86" t="str">
        <f t="shared" si="93"/>
        <v>通常実績</v>
      </c>
      <c r="AA274" s="86" t="str">
        <f t="shared" si="93"/>
        <v>通常実績</v>
      </c>
      <c r="AB274" s="86" t="str">
        <f t="shared" si="93"/>
        <v>通常実績</v>
      </c>
      <c r="AC274" s="86" t="str">
        <f t="shared" si="93"/>
        <v>通常実績</v>
      </c>
      <c r="AD274" s="86" t="str">
        <f t="shared" si="93"/>
        <v>通常実績</v>
      </c>
      <c r="AE274" s="86" t="str">
        <f t="shared" si="93"/>
        <v>通常実績</v>
      </c>
      <c r="AF274" s="86" t="str">
        <f t="shared" si="93"/>
        <v>通常実績</v>
      </c>
      <c r="AG274" s="86" t="str">
        <f t="shared" si="93"/>
        <v>通常実績</v>
      </c>
      <c r="AI274" s="62"/>
      <c r="AJ274" s="66"/>
    </row>
    <row r="276" spans="2:36" hidden="1">
      <c r="C276" s="2" t="e">
        <f>YEAR(C279)</f>
        <v>#VALUE!</v>
      </c>
      <c r="D276" s="2" t="e">
        <f>MONTH(C279)</f>
        <v>#VALUE!</v>
      </c>
    </row>
    <row r="277" spans="2:36">
      <c r="B277" s="82" t="s">
        <v>28</v>
      </c>
      <c r="C277" s="17" t="e">
        <f>C279</f>
        <v>#VALUE!</v>
      </c>
      <c r="D277" s="31"/>
      <c r="E277" s="31"/>
      <c r="F277" s="31"/>
      <c r="G277" s="31"/>
      <c r="H277" s="31"/>
      <c r="I277" s="31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1"/>
      <c r="AI277" s="55"/>
    </row>
    <row r="278" spans="2:36" hidden="1">
      <c r="B278" s="83"/>
      <c r="C278" s="36" t="e">
        <f>DATE($C276,$D276,1)</f>
        <v>#VALUE!</v>
      </c>
      <c r="D278" s="36" t="e">
        <f t="shared" ref="D278:AG278" si="94">C278+1</f>
        <v>#VALUE!</v>
      </c>
      <c r="E278" s="36" t="e">
        <f t="shared" si="94"/>
        <v>#VALUE!</v>
      </c>
      <c r="F278" s="36" t="e">
        <f t="shared" si="94"/>
        <v>#VALUE!</v>
      </c>
      <c r="G278" s="36" t="e">
        <f t="shared" si="94"/>
        <v>#VALUE!</v>
      </c>
      <c r="H278" s="36" t="e">
        <f t="shared" si="94"/>
        <v>#VALUE!</v>
      </c>
      <c r="I278" s="36" t="e">
        <f t="shared" si="94"/>
        <v>#VALUE!</v>
      </c>
      <c r="J278" s="36" t="e">
        <f t="shared" si="94"/>
        <v>#VALUE!</v>
      </c>
      <c r="K278" s="36" t="e">
        <f t="shared" si="94"/>
        <v>#VALUE!</v>
      </c>
      <c r="L278" s="36" t="e">
        <f t="shared" si="94"/>
        <v>#VALUE!</v>
      </c>
      <c r="M278" s="36" t="e">
        <f t="shared" si="94"/>
        <v>#VALUE!</v>
      </c>
      <c r="N278" s="36" t="e">
        <f t="shared" si="94"/>
        <v>#VALUE!</v>
      </c>
      <c r="O278" s="36" t="e">
        <f t="shared" si="94"/>
        <v>#VALUE!</v>
      </c>
      <c r="P278" s="36" t="e">
        <f t="shared" si="94"/>
        <v>#VALUE!</v>
      </c>
      <c r="Q278" s="36" t="e">
        <f t="shared" si="94"/>
        <v>#VALUE!</v>
      </c>
      <c r="R278" s="36" t="e">
        <f t="shared" si="94"/>
        <v>#VALUE!</v>
      </c>
      <c r="S278" s="36" t="e">
        <f t="shared" si="94"/>
        <v>#VALUE!</v>
      </c>
      <c r="T278" s="36" t="e">
        <f t="shared" si="94"/>
        <v>#VALUE!</v>
      </c>
      <c r="U278" s="36" t="e">
        <f t="shared" si="94"/>
        <v>#VALUE!</v>
      </c>
      <c r="V278" s="36" t="e">
        <f t="shared" si="94"/>
        <v>#VALUE!</v>
      </c>
      <c r="W278" s="36" t="e">
        <f t="shared" si="94"/>
        <v>#VALUE!</v>
      </c>
      <c r="X278" s="36" t="e">
        <f t="shared" si="94"/>
        <v>#VALUE!</v>
      </c>
      <c r="Y278" s="36" t="e">
        <f t="shared" si="94"/>
        <v>#VALUE!</v>
      </c>
      <c r="Z278" s="36" t="e">
        <f t="shared" si="94"/>
        <v>#VALUE!</v>
      </c>
      <c r="AA278" s="36" t="e">
        <f t="shared" si="94"/>
        <v>#VALUE!</v>
      </c>
      <c r="AB278" s="36" t="e">
        <f t="shared" si="94"/>
        <v>#VALUE!</v>
      </c>
      <c r="AC278" s="36" t="e">
        <f t="shared" si="94"/>
        <v>#VALUE!</v>
      </c>
      <c r="AD278" s="36" t="e">
        <f t="shared" si="94"/>
        <v>#VALUE!</v>
      </c>
      <c r="AE278" s="36" t="e">
        <f t="shared" si="94"/>
        <v>#VALUE!</v>
      </c>
      <c r="AF278" s="36" t="e">
        <f t="shared" si="94"/>
        <v>#VALUE!</v>
      </c>
      <c r="AG278" s="36" t="e">
        <f t="shared" si="94"/>
        <v>#VALUE!</v>
      </c>
      <c r="AH278" s="128"/>
      <c r="AI278" s="133"/>
    </row>
    <row r="279" spans="2:36">
      <c r="B279" s="84" t="s">
        <v>30</v>
      </c>
      <c r="C279" s="87" t="e">
        <f>IF(EDATE(C264,1)&gt;$G$8,"",EDATE(C264,1))</f>
        <v>#VALUE!</v>
      </c>
      <c r="D279" s="36" t="e">
        <f t="shared" ref="D279:AG279" si="95">IF(D278&gt;$G$8,"",IF(C279=EOMONTH(DATE($C276,$D276,1),0),"",IF(C279="","",C279+1)))</f>
        <v>#VALUE!</v>
      </c>
      <c r="E279" s="36" t="e">
        <f t="shared" si="95"/>
        <v>#VALUE!</v>
      </c>
      <c r="F279" s="36" t="e">
        <f t="shared" si="95"/>
        <v>#VALUE!</v>
      </c>
      <c r="G279" s="36" t="e">
        <f t="shared" si="95"/>
        <v>#VALUE!</v>
      </c>
      <c r="H279" s="36" t="e">
        <f t="shared" si="95"/>
        <v>#VALUE!</v>
      </c>
      <c r="I279" s="36" t="e">
        <f t="shared" si="95"/>
        <v>#VALUE!</v>
      </c>
      <c r="J279" s="36" t="e">
        <f t="shared" si="95"/>
        <v>#VALUE!</v>
      </c>
      <c r="K279" s="36" t="e">
        <f t="shared" si="95"/>
        <v>#VALUE!</v>
      </c>
      <c r="L279" s="36" t="e">
        <f t="shared" si="95"/>
        <v>#VALUE!</v>
      </c>
      <c r="M279" s="36" t="e">
        <f t="shared" si="95"/>
        <v>#VALUE!</v>
      </c>
      <c r="N279" s="36" t="e">
        <f t="shared" si="95"/>
        <v>#VALUE!</v>
      </c>
      <c r="O279" s="36" t="e">
        <f t="shared" si="95"/>
        <v>#VALUE!</v>
      </c>
      <c r="P279" s="36" t="e">
        <f t="shared" si="95"/>
        <v>#VALUE!</v>
      </c>
      <c r="Q279" s="36" t="e">
        <f t="shared" si="95"/>
        <v>#VALUE!</v>
      </c>
      <c r="R279" s="36" t="e">
        <f t="shared" si="95"/>
        <v>#VALUE!</v>
      </c>
      <c r="S279" s="36" t="e">
        <f t="shared" si="95"/>
        <v>#VALUE!</v>
      </c>
      <c r="T279" s="36" t="e">
        <f t="shared" si="95"/>
        <v>#VALUE!</v>
      </c>
      <c r="U279" s="36" t="e">
        <f t="shared" si="95"/>
        <v>#VALUE!</v>
      </c>
      <c r="V279" s="36" t="e">
        <f t="shared" si="95"/>
        <v>#VALUE!</v>
      </c>
      <c r="W279" s="36" t="e">
        <f t="shared" si="95"/>
        <v>#VALUE!</v>
      </c>
      <c r="X279" s="36" t="e">
        <f t="shared" si="95"/>
        <v>#VALUE!</v>
      </c>
      <c r="Y279" s="36" t="e">
        <f t="shared" si="95"/>
        <v>#VALUE!</v>
      </c>
      <c r="Z279" s="36" t="e">
        <f t="shared" si="95"/>
        <v>#VALUE!</v>
      </c>
      <c r="AA279" s="36" t="e">
        <f t="shared" si="95"/>
        <v>#VALUE!</v>
      </c>
      <c r="AB279" s="36" t="e">
        <f t="shared" si="95"/>
        <v>#VALUE!</v>
      </c>
      <c r="AC279" s="36" t="e">
        <f t="shared" si="95"/>
        <v>#VALUE!</v>
      </c>
      <c r="AD279" s="36" t="e">
        <f t="shared" si="95"/>
        <v>#VALUE!</v>
      </c>
      <c r="AE279" s="36" t="e">
        <f t="shared" si="95"/>
        <v>#VALUE!</v>
      </c>
      <c r="AF279" s="36" t="e">
        <f t="shared" si="95"/>
        <v>#VALUE!</v>
      </c>
      <c r="AG279" s="36" t="e">
        <f t="shared" si="95"/>
        <v>#VALUE!</v>
      </c>
      <c r="AH279" s="48" t="s">
        <v>31</v>
      </c>
      <c r="AI279" s="56">
        <f>+COUNTIFS(C280:AG280,"土",C284:AG284,"")+COUNTIFS(C280:AG280,"日",C284:AG284,"")</f>
        <v>0</v>
      </c>
    </row>
    <row r="280" spans="2:36">
      <c r="B280" s="11" t="s">
        <v>11</v>
      </c>
      <c r="C280" s="19" t="str">
        <f t="shared" ref="C280:AG280" si="96">IFERROR(TEXT(WEEKDAY(+C279),"aaa"),"")</f>
        <v/>
      </c>
      <c r="D280" s="19" t="str">
        <f t="shared" si="96"/>
        <v/>
      </c>
      <c r="E280" s="19" t="str">
        <f t="shared" si="96"/>
        <v/>
      </c>
      <c r="F280" s="19" t="str">
        <f t="shared" si="96"/>
        <v/>
      </c>
      <c r="G280" s="19" t="str">
        <f t="shared" si="96"/>
        <v/>
      </c>
      <c r="H280" s="19" t="str">
        <f t="shared" si="96"/>
        <v/>
      </c>
      <c r="I280" s="19" t="str">
        <f t="shared" si="96"/>
        <v/>
      </c>
      <c r="J280" s="19" t="str">
        <f t="shared" si="96"/>
        <v/>
      </c>
      <c r="K280" s="19" t="str">
        <f t="shared" si="96"/>
        <v/>
      </c>
      <c r="L280" s="19" t="str">
        <f t="shared" si="96"/>
        <v/>
      </c>
      <c r="M280" s="19" t="str">
        <f t="shared" si="96"/>
        <v/>
      </c>
      <c r="N280" s="19" t="str">
        <f t="shared" si="96"/>
        <v/>
      </c>
      <c r="O280" s="19" t="str">
        <f t="shared" si="96"/>
        <v/>
      </c>
      <c r="P280" s="19" t="str">
        <f t="shared" si="96"/>
        <v/>
      </c>
      <c r="Q280" s="19" t="str">
        <f t="shared" si="96"/>
        <v/>
      </c>
      <c r="R280" s="19" t="str">
        <f t="shared" si="96"/>
        <v/>
      </c>
      <c r="S280" s="19" t="str">
        <f t="shared" si="96"/>
        <v/>
      </c>
      <c r="T280" s="19" t="str">
        <f t="shared" si="96"/>
        <v/>
      </c>
      <c r="U280" s="19" t="str">
        <f t="shared" si="96"/>
        <v/>
      </c>
      <c r="V280" s="19" t="str">
        <f t="shared" si="96"/>
        <v/>
      </c>
      <c r="W280" s="19" t="str">
        <f t="shared" si="96"/>
        <v/>
      </c>
      <c r="X280" s="19" t="str">
        <f t="shared" si="96"/>
        <v/>
      </c>
      <c r="Y280" s="19" t="str">
        <f t="shared" si="96"/>
        <v/>
      </c>
      <c r="Z280" s="19" t="str">
        <f t="shared" si="96"/>
        <v/>
      </c>
      <c r="AA280" s="19" t="str">
        <f t="shared" si="96"/>
        <v/>
      </c>
      <c r="AB280" s="19" t="str">
        <f t="shared" si="96"/>
        <v/>
      </c>
      <c r="AC280" s="19" t="str">
        <f t="shared" si="96"/>
        <v/>
      </c>
      <c r="AD280" s="19" t="str">
        <f t="shared" si="96"/>
        <v/>
      </c>
      <c r="AE280" s="19" t="str">
        <f t="shared" si="96"/>
        <v/>
      </c>
      <c r="AF280" s="19" t="str">
        <f t="shared" si="96"/>
        <v/>
      </c>
      <c r="AG280" s="19" t="str">
        <f t="shared" si="96"/>
        <v/>
      </c>
      <c r="AH280" s="48" t="s">
        <v>25</v>
      </c>
      <c r="AI280" s="56">
        <f>+COUNTIF(C284:AG284,"夏休")+COUNTIF(C284:AG284,"冬休")+COUNTIF(C284:AG284,"中止")</f>
        <v>0</v>
      </c>
    </row>
    <row r="281" spans="2:36" ht="13.5" customHeight="1">
      <c r="B281" s="12" t="s">
        <v>15</v>
      </c>
      <c r="C281" s="28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114"/>
      <c r="AE281" s="114"/>
      <c r="AF281" s="33"/>
      <c r="AG281" s="118"/>
      <c r="AH281" s="49" t="s">
        <v>4</v>
      </c>
      <c r="AI281" s="132">
        <f>COUNT(C279:AG279)-AI280</f>
        <v>0</v>
      </c>
    </row>
    <row r="282" spans="2:36" ht="13.5" customHeight="1">
      <c r="B282" s="13"/>
      <c r="C282" s="29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115"/>
      <c r="AE282" s="115"/>
      <c r="AF282" s="34"/>
      <c r="AG282" s="119"/>
      <c r="AH282" s="49" t="s">
        <v>9</v>
      </c>
      <c r="AI282" s="58">
        <f>+COUNTIF(C285:AG285,"休")</f>
        <v>0</v>
      </c>
      <c r="AJ282" s="66" t="e">
        <f>IF(AI283&gt;0.285,"",IF(AI282&lt;AI279,"←計画日数が足りません",""))</f>
        <v>#DIV/0!</v>
      </c>
    </row>
    <row r="283" spans="2:36" ht="13.5" customHeight="1">
      <c r="B283" s="14"/>
      <c r="C283" s="30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116"/>
      <c r="AE283" s="116"/>
      <c r="AF283" s="35"/>
      <c r="AG283" s="120"/>
      <c r="AH283" s="49" t="s">
        <v>16</v>
      </c>
      <c r="AI283" s="59" t="e">
        <f>+AI282/AI281</f>
        <v>#DIV/0!</v>
      </c>
    </row>
    <row r="284" spans="2:36">
      <c r="B284" s="15" t="s">
        <v>22</v>
      </c>
      <c r="C284" s="68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117"/>
      <c r="AE284" s="117"/>
      <c r="AF284" s="23"/>
      <c r="AG284" s="121"/>
      <c r="AH284" s="49" t="s">
        <v>18</v>
      </c>
      <c r="AI284" s="58">
        <f>+COUNTIF(C286:AG286,"*休")</f>
        <v>0</v>
      </c>
    </row>
    <row r="285" spans="2:36">
      <c r="B285" s="11" t="s">
        <v>0</v>
      </c>
      <c r="C285" s="68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123"/>
      <c r="AH285" s="50" t="s">
        <v>12</v>
      </c>
      <c r="AI285" s="60" t="e">
        <f>+AI284/AI281</f>
        <v>#DIV/0!</v>
      </c>
    </row>
    <row r="286" spans="2:36">
      <c r="B286" s="16" t="s">
        <v>13</v>
      </c>
      <c r="C286" s="69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122"/>
      <c r="AH286" s="127" t="s">
        <v>27</v>
      </c>
      <c r="AI286" s="61" t="e">
        <f>_xlfn.IFS(AI285&gt;=0.285,"OK",AI279&lt;=AI284,"OK",AI279&gt;AI284,"NG")</f>
        <v>#DIV/0!</v>
      </c>
      <c r="AJ286" s="66" t="e">
        <f>IF(AI286="NG","←月単位未達成","←月単位達成")</f>
        <v>#DIV/0!</v>
      </c>
    </row>
    <row r="287" spans="2:36" hidden="1">
      <c r="C287" s="86" t="str">
        <f>IF($C284="","通常",C284)</f>
        <v>通常</v>
      </c>
      <c r="D287" s="86" t="str">
        <f t="shared" ref="D287:AG287" si="97">IF(D284="","通常",D284)</f>
        <v>通常</v>
      </c>
      <c r="E287" s="86" t="str">
        <f t="shared" si="97"/>
        <v>通常</v>
      </c>
      <c r="F287" s="86" t="str">
        <f t="shared" si="97"/>
        <v>通常</v>
      </c>
      <c r="G287" s="86" t="str">
        <f t="shared" si="97"/>
        <v>通常</v>
      </c>
      <c r="H287" s="86" t="str">
        <f t="shared" si="97"/>
        <v>通常</v>
      </c>
      <c r="I287" s="86" t="str">
        <f t="shared" si="97"/>
        <v>通常</v>
      </c>
      <c r="J287" s="86" t="str">
        <f t="shared" si="97"/>
        <v>通常</v>
      </c>
      <c r="K287" s="86" t="str">
        <f t="shared" si="97"/>
        <v>通常</v>
      </c>
      <c r="L287" s="86" t="str">
        <f t="shared" si="97"/>
        <v>通常</v>
      </c>
      <c r="M287" s="86" t="str">
        <f t="shared" si="97"/>
        <v>通常</v>
      </c>
      <c r="N287" s="86" t="str">
        <f t="shared" si="97"/>
        <v>通常</v>
      </c>
      <c r="O287" s="86" t="str">
        <f t="shared" si="97"/>
        <v>通常</v>
      </c>
      <c r="P287" s="86" t="str">
        <f t="shared" si="97"/>
        <v>通常</v>
      </c>
      <c r="Q287" s="86" t="str">
        <f t="shared" si="97"/>
        <v>通常</v>
      </c>
      <c r="R287" s="86" t="str">
        <f t="shared" si="97"/>
        <v>通常</v>
      </c>
      <c r="S287" s="86" t="str">
        <f t="shared" si="97"/>
        <v>通常</v>
      </c>
      <c r="T287" s="86" t="str">
        <f t="shared" si="97"/>
        <v>通常</v>
      </c>
      <c r="U287" s="86" t="str">
        <f t="shared" si="97"/>
        <v>通常</v>
      </c>
      <c r="V287" s="86" t="str">
        <f t="shared" si="97"/>
        <v>通常</v>
      </c>
      <c r="W287" s="86" t="str">
        <f t="shared" si="97"/>
        <v>通常</v>
      </c>
      <c r="X287" s="86" t="str">
        <f t="shared" si="97"/>
        <v>通常</v>
      </c>
      <c r="Y287" s="86" t="str">
        <f t="shared" si="97"/>
        <v>通常</v>
      </c>
      <c r="Z287" s="86" t="str">
        <f t="shared" si="97"/>
        <v>通常</v>
      </c>
      <c r="AA287" s="86" t="str">
        <f t="shared" si="97"/>
        <v>通常</v>
      </c>
      <c r="AB287" s="86" t="str">
        <f t="shared" si="97"/>
        <v>通常</v>
      </c>
      <c r="AC287" s="86" t="str">
        <f t="shared" si="97"/>
        <v>通常</v>
      </c>
      <c r="AD287" s="86" t="str">
        <f t="shared" si="97"/>
        <v>通常</v>
      </c>
      <c r="AE287" s="86" t="str">
        <f t="shared" si="97"/>
        <v>通常</v>
      </c>
      <c r="AF287" s="86" t="str">
        <f t="shared" si="97"/>
        <v>通常</v>
      </c>
      <c r="AG287" s="86" t="str">
        <f t="shared" si="97"/>
        <v>通常</v>
      </c>
      <c r="AI287" s="62"/>
      <c r="AJ287" s="66"/>
    </row>
    <row r="288" spans="2:36" hidden="1">
      <c r="C288" s="86" t="str">
        <f t="shared" ref="C288:AG288" si="98">IF(C284="","通常実績",C284)</f>
        <v>通常実績</v>
      </c>
      <c r="D288" s="86" t="str">
        <f t="shared" si="98"/>
        <v>通常実績</v>
      </c>
      <c r="E288" s="86" t="str">
        <f t="shared" si="98"/>
        <v>通常実績</v>
      </c>
      <c r="F288" s="86" t="str">
        <f t="shared" si="98"/>
        <v>通常実績</v>
      </c>
      <c r="G288" s="86" t="str">
        <f t="shared" si="98"/>
        <v>通常実績</v>
      </c>
      <c r="H288" s="86" t="str">
        <f t="shared" si="98"/>
        <v>通常実績</v>
      </c>
      <c r="I288" s="86" t="str">
        <f t="shared" si="98"/>
        <v>通常実績</v>
      </c>
      <c r="J288" s="86" t="str">
        <f t="shared" si="98"/>
        <v>通常実績</v>
      </c>
      <c r="K288" s="86" t="str">
        <f t="shared" si="98"/>
        <v>通常実績</v>
      </c>
      <c r="L288" s="86" t="str">
        <f t="shared" si="98"/>
        <v>通常実績</v>
      </c>
      <c r="M288" s="86" t="str">
        <f t="shared" si="98"/>
        <v>通常実績</v>
      </c>
      <c r="N288" s="86" t="str">
        <f t="shared" si="98"/>
        <v>通常実績</v>
      </c>
      <c r="O288" s="86" t="str">
        <f t="shared" si="98"/>
        <v>通常実績</v>
      </c>
      <c r="P288" s="86" t="str">
        <f t="shared" si="98"/>
        <v>通常実績</v>
      </c>
      <c r="Q288" s="86" t="str">
        <f t="shared" si="98"/>
        <v>通常実績</v>
      </c>
      <c r="R288" s="86" t="str">
        <f t="shared" si="98"/>
        <v>通常実績</v>
      </c>
      <c r="S288" s="86" t="str">
        <f t="shared" si="98"/>
        <v>通常実績</v>
      </c>
      <c r="T288" s="86" t="str">
        <f t="shared" si="98"/>
        <v>通常実績</v>
      </c>
      <c r="U288" s="86" t="str">
        <f t="shared" si="98"/>
        <v>通常実績</v>
      </c>
      <c r="V288" s="86" t="str">
        <f t="shared" si="98"/>
        <v>通常実績</v>
      </c>
      <c r="W288" s="86" t="str">
        <f t="shared" si="98"/>
        <v>通常実績</v>
      </c>
      <c r="X288" s="86" t="str">
        <f t="shared" si="98"/>
        <v>通常実績</v>
      </c>
      <c r="Y288" s="86" t="str">
        <f t="shared" si="98"/>
        <v>通常実績</v>
      </c>
      <c r="Z288" s="86" t="str">
        <f t="shared" si="98"/>
        <v>通常実績</v>
      </c>
      <c r="AA288" s="86" t="str">
        <f t="shared" si="98"/>
        <v>通常実績</v>
      </c>
      <c r="AB288" s="86" t="str">
        <f t="shared" si="98"/>
        <v>通常実績</v>
      </c>
      <c r="AC288" s="86" t="str">
        <f t="shared" si="98"/>
        <v>通常実績</v>
      </c>
      <c r="AD288" s="86" t="str">
        <f t="shared" si="98"/>
        <v>通常実績</v>
      </c>
      <c r="AE288" s="86" t="str">
        <f t="shared" si="98"/>
        <v>通常実績</v>
      </c>
      <c r="AF288" s="86" t="str">
        <f t="shared" si="98"/>
        <v>通常実績</v>
      </c>
      <c r="AG288" s="86" t="str">
        <f t="shared" si="98"/>
        <v>通常実績</v>
      </c>
      <c r="AI288" s="62"/>
      <c r="AJ288" s="66"/>
    </row>
    <row r="290" spans="2:36" hidden="1">
      <c r="C290" s="2" t="e">
        <f>YEAR(C293)</f>
        <v>#VALUE!</v>
      </c>
      <c r="D290" s="2" t="e">
        <f>MONTH(C293)</f>
        <v>#VALUE!</v>
      </c>
    </row>
    <row r="291" spans="2:36">
      <c r="B291" s="82" t="s">
        <v>28</v>
      </c>
      <c r="C291" s="17" t="e">
        <f>C293</f>
        <v>#VALUE!</v>
      </c>
      <c r="D291" s="31"/>
      <c r="E291" s="31"/>
      <c r="F291" s="31"/>
      <c r="G291" s="31"/>
      <c r="H291" s="31"/>
      <c r="I291" s="31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1"/>
      <c r="AI291" s="55"/>
    </row>
    <row r="292" spans="2:36" hidden="1">
      <c r="B292" s="83"/>
      <c r="C292" s="36" t="e">
        <f>DATE($C290,$D290,1)</f>
        <v>#VALUE!</v>
      </c>
      <c r="D292" s="36" t="e">
        <f t="shared" ref="D292:AG292" si="99">C292+1</f>
        <v>#VALUE!</v>
      </c>
      <c r="E292" s="36" t="e">
        <f t="shared" si="99"/>
        <v>#VALUE!</v>
      </c>
      <c r="F292" s="36" t="e">
        <f t="shared" si="99"/>
        <v>#VALUE!</v>
      </c>
      <c r="G292" s="36" t="e">
        <f t="shared" si="99"/>
        <v>#VALUE!</v>
      </c>
      <c r="H292" s="36" t="e">
        <f t="shared" si="99"/>
        <v>#VALUE!</v>
      </c>
      <c r="I292" s="36" t="e">
        <f t="shared" si="99"/>
        <v>#VALUE!</v>
      </c>
      <c r="J292" s="36" t="e">
        <f t="shared" si="99"/>
        <v>#VALUE!</v>
      </c>
      <c r="K292" s="36" t="e">
        <f t="shared" si="99"/>
        <v>#VALUE!</v>
      </c>
      <c r="L292" s="36" t="e">
        <f t="shared" si="99"/>
        <v>#VALUE!</v>
      </c>
      <c r="M292" s="36" t="e">
        <f t="shared" si="99"/>
        <v>#VALUE!</v>
      </c>
      <c r="N292" s="36" t="e">
        <f t="shared" si="99"/>
        <v>#VALUE!</v>
      </c>
      <c r="O292" s="36" t="e">
        <f t="shared" si="99"/>
        <v>#VALUE!</v>
      </c>
      <c r="P292" s="36" t="e">
        <f t="shared" si="99"/>
        <v>#VALUE!</v>
      </c>
      <c r="Q292" s="36" t="e">
        <f t="shared" si="99"/>
        <v>#VALUE!</v>
      </c>
      <c r="R292" s="36" t="e">
        <f t="shared" si="99"/>
        <v>#VALUE!</v>
      </c>
      <c r="S292" s="36" t="e">
        <f t="shared" si="99"/>
        <v>#VALUE!</v>
      </c>
      <c r="T292" s="36" t="e">
        <f t="shared" si="99"/>
        <v>#VALUE!</v>
      </c>
      <c r="U292" s="36" t="e">
        <f t="shared" si="99"/>
        <v>#VALUE!</v>
      </c>
      <c r="V292" s="36" t="e">
        <f t="shared" si="99"/>
        <v>#VALUE!</v>
      </c>
      <c r="W292" s="36" t="e">
        <f t="shared" si="99"/>
        <v>#VALUE!</v>
      </c>
      <c r="X292" s="36" t="e">
        <f t="shared" si="99"/>
        <v>#VALUE!</v>
      </c>
      <c r="Y292" s="36" t="e">
        <f t="shared" si="99"/>
        <v>#VALUE!</v>
      </c>
      <c r="Z292" s="36" t="e">
        <f t="shared" si="99"/>
        <v>#VALUE!</v>
      </c>
      <c r="AA292" s="36" t="e">
        <f t="shared" si="99"/>
        <v>#VALUE!</v>
      </c>
      <c r="AB292" s="36" t="e">
        <f t="shared" si="99"/>
        <v>#VALUE!</v>
      </c>
      <c r="AC292" s="36" t="e">
        <f t="shared" si="99"/>
        <v>#VALUE!</v>
      </c>
      <c r="AD292" s="36" t="e">
        <f t="shared" si="99"/>
        <v>#VALUE!</v>
      </c>
      <c r="AE292" s="36" t="e">
        <f t="shared" si="99"/>
        <v>#VALUE!</v>
      </c>
      <c r="AF292" s="36" t="e">
        <f t="shared" si="99"/>
        <v>#VALUE!</v>
      </c>
      <c r="AG292" s="36" t="e">
        <f t="shared" si="99"/>
        <v>#VALUE!</v>
      </c>
      <c r="AH292" s="128"/>
      <c r="AI292" s="133"/>
    </row>
    <row r="293" spans="2:36">
      <c r="B293" s="84" t="s">
        <v>30</v>
      </c>
      <c r="C293" s="87" t="e">
        <f>IF(EDATE(C278,1)&gt;$G$8,"",EDATE(C278,1))</f>
        <v>#VALUE!</v>
      </c>
      <c r="D293" s="36" t="e">
        <f t="shared" ref="D293:AG293" si="100">IF(D292&gt;$G$8,"",IF(C293=EOMONTH(DATE($C290,$D290,1),0),"",IF(C293="","",C293+1)))</f>
        <v>#VALUE!</v>
      </c>
      <c r="E293" s="36" t="e">
        <f t="shared" si="100"/>
        <v>#VALUE!</v>
      </c>
      <c r="F293" s="36" t="e">
        <f t="shared" si="100"/>
        <v>#VALUE!</v>
      </c>
      <c r="G293" s="36" t="e">
        <f t="shared" si="100"/>
        <v>#VALUE!</v>
      </c>
      <c r="H293" s="36" t="e">
        <f t="shared" si="100"/>
        <v>#VALUE!</v>
      </c>
      <c r="I293" s="36" t="e">
        <f t="shared" si="100"/>
        <v>#VALUE!</v>
      </c>
      <c r="J293" s="36" t="e">
        <f t="shared" si="100"/>
        <v>#VALUE!</v>
      </c>
      <c r="K293" s="36" t="e">
        <f t="shared" si="100"/>
        <v>#VALUE!</v>
      </c>
      <c r="L293" s="36" t="e">
        <f t="shared" si="100"/>
        <v>#VALUE!</v>
      </c>
      <c r="M293" s="36" t="e">
        <f t="shared" si="100"/>
        <v>#VALUE!</v>
      </c>
      <c r="N293" s="36" t="e">
        <f t="shared" si="100"/>
        <v>#VALUE!</v>
      </c>
      <c r="O293" s="36" t="e">
        <f t="shared" si="100"/>
        <v>#VALUE!</v>
      </c>
      <c r="P293" s="36" t="e">
        <f t="shared" si="100"/>
        <v>#VALUE!</v>
      </c>
      <c r="Q293" s="36" t="e">
        <f t="shared" si="100"/>
        <v>#VALUE!</v>
      </c>
      <c r="R293" s="36" t="e">
        <f t="shared" si="100"/>
        <v>#VALUE!</v>
      </c>
      <c r="S293" s="36" t="e">
        <f t="shared" si="100"/>
        <v>#VALUE!</v>
      </c>
      <c r="T293" s="36" t="e">
        <f t="shared" si="100"/>
        <v>#VALUE!</v>
      </c>
      <c r="U293" s="36" t="e">
        <f t="shared" si="100"/>
        <v>#VALUE!</v>
      </c>
      <c r="V293" s="36" t="e">
        <f t="shared" si="100"/>
        <v>#VALUE!</v>
      </c>
      <c r="W293" s="36" t="e">
        <f t="shared" si="100"/>
        <v>#VALUE!</v>
      </c>
      <c r="X293" s="36" t="e">
        <f t="shared" si="100"/>
        <v>#VALUE!</v>
      </c>
      <c r="Y293" s="36" t="e">
        <f t="shared" si="100"/>
        <v>#VALUE!</v>
      </c>
      <c r="Z293" s="36" t="e">
        <f t="shared" si="100"/>
        <v>#VALUE!</v>
      </c>
      <c r="AA293" s="36" t="e">
        <f t="shared" si="100"/>
        <v>#VALUE!</v>
      </c>
      <c r="AB293" s="36" t="e">
        <f t="shared" si="100"/>
        <v>#VALUE!</v>
      </c>
      <c r="AC293" s="36" t="e">
        <f t="shared" si="100"/>
        <v>#VALUE!</v>
      </c>
      <c r="AD293" s="36" t="e">
        <f t="shared" si="100"/>
        <v>#VALUE!</v>
      </c>
      <c r="AE293" s="36" t="e">
        <f t="shared" si="100"/>
        <v>#VALUE!</v>
      </c>
      <c r="AF293" s="36" t="e">
        <f t="shared" si="100"/>
        <v>#VALUE!</v>
      </c>
      <c r="AG293" s="36" t="e">
        <f t="shared" si="100"/>
        <v>#VALUE!</v>
      </c>
      <c r="AH293" s="48" t="s">
        <v>31</v>
      </c>
      <c r="AI293" s="56">
        <f>+COUNTIFS(C294:AG294,"土",C298:AG298,"")+COUNTIFS(C294:AG294,"日",C298:AG298,"")</f>
        <v>0</v>
      </c>
    </row>
    <row r="294" spans="2:36">
      <c r="B294" s="11" t="s">
        <v>11</v>
      </c>
      <c r="C294" s="19" t="str">
        <f t="shared" ref="C294:AG294" si="101">IFERROR(TEXT(WEEKDAY(+C293),"aaa"),"")</f>
        <v/>
      </c>
      <c r="D294" s="19" t="str">
        <f t="shared" si="101"/>
        <v/>
      </c>
      <c r="E294" s="19" t="str">
        <f t="shared" si="101"/>
        <v/>
      </c>
      <c r="F294" s="19" t="str">
        <f t="shared" si="101"/>
        <v/>
      </c>
      <c r="G294" s="19" t="str">
        <f t="shared" si="101"/>
        <v/>
      </c>
      <c r="H294" s="19" t="str">
        <f t="shared" si="101"/>
        <v/>
      </c>
      <c r="I294" s="19" t="str">
        <f t="shared" si="101"/>
        <v/>
      </c>
      <c r="J294" s="19" t="str">
        <f t="shared" si="101"/>
        <v/>
      </c>
      <c r="K294" s="19" t="str">
        <f t="shared" si="101"/>
        <v/>
      </c>
      <c r="L294" s="19" t="str">
        <f t="shared" si="101"/>
        <v/>
      </c>
      <c r="M294" s="19" t="str">
        <f t="shared" si="101"/>
        <v/>
      </c>
      <c r="N294" s="19" t="str">
        <f t="shared" si="101"/>
        <v/>
      </c>
      <c r="O294" s="19" t="str">
        <f t="shared" si="101"/>
        <v/>
      </c>
      <c r="P294" s="19" t="str">
        <f t="shared" si="101"/>
        <v/>
      </c>
      <c r="Q294" s="19" t="str">
        <f t="shared" si="101"/>
        <v/>
      </c>
      <c r="R294" s="19" t="str">
        <f t="shared" si="101"/>
        <v/>
      </c>
      <c r="S294" s="19" t="str">
        <f t="shared" si="101"/>
        <v/>
      </c>
      <c r="T294" s="19" t="str">
        <f t="shared" si="101"/>
        <v/>
      </c>
      <c r="U294" s="19" t="str">
        <f t="shared" si="101"/>
        <v/>
      </c>
      <c r="V294" s="19" t="str">
        <f t="shared" si="101"/>
        <v/>
      </c>
      <c r="W294" s="19" t="str">
        <f t="shared" si="101"/>
        <v/>
      </c>
      <c r="X294" s="19" t="str">
        <f t="shared" si="101"/>
        <v/>
      </c>
      <c r="Y294" s="19" t="str">
        <f t="shared" si="101"/>
        <v/>
      </c>
      <c r="Z294" s="19" t="str">
        <f t="shared" si="101"/>
        <v/>
      </c>
      <c r="AA294" s="19" t="str">
        <f t="shared" si="101"/>
        <v/>
      </c>
      <c r="AB294" s="19" t="str">
        <f t="shared" si="101"/>
        <v/>
      </c>
      <c r="AC294" s="19" t="str">
        <f t="shared" si="101"/>
        <v/>
      </c>
      <c r="AD294" s="19" t="str">
        <f t="shared" si="101"/>
        <v/>
      </c>
      <c r="AE294" s="19" t="str">
        <f t="shared" si="101"/>
        <v/>
      </c>
      <c r="AF294" s="19" t="str">
        <f t="shared" si="101"/>
        <v/>
      </c>
      <c r="AG294" s="19" t="str">
        <f t="shared" si="101"/>
        <v/>
      </c>
      <c r="AH294" s="48" t="s">
        <v>25</v>
      </c>
      <c r="AI294" s="56">
        <f>+COUNTIF(C298:AG298,"夏休")+COUNTIF(C298:AG298,"冬休")+COUNTIF(C298:AG298,"中止")</f>
        <v>0</v>
      </c>
    </row>
    <row r="295" spans="2:36" ht="13.5" customHeight="1">
      <c r="B295" s="12" t="s">
        <v>15</v>
      </c>
      <c r="C295" s="28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114"/>
      <c r="AE295" s="114"/>
      <c r="AF295" s="33"/>
      <c r="AG295" s="118"/>
      <c r="AH295" s="49" t="s">
        <v>4</v>
      </c>
      <c r="AI295" s="132">
        <f>COUNT(C293:AG293)-AI294</f>
        <v>0</v>
      </c>
    </row>
    <row r="296" spans="2:36" ht="13.5" customHeight="1">
      <c r="B296" s="13"/>
      <c r="C296" s="29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115"/>
      <c r="AE296" s="115"/>
      <c r="AF296" s="34"/>
      <c r="AG296" s="119"/>
      <c r="AH296" s="49" t="s">
        <v>9</v>
      </c>
      <c r="AI296" s="58">
        <f>+COUNTIF(C299:AG299,"休")</f>
        <v>0</v>
      </c>
      <c r="AJ296" s="66" t="e">
        <f>IF(AI297&gt;0.285,"",IF(AI296&lt;AI293,"←計画日数が足りません",""))</f>
        <v>#DIV/0!</v>
      </c>
    </row>
    <row r="297" spans="2:36" ht="13.5" customHeight="1">
      <c r="B297" s="14"/>
      <c r="C297" s="30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  <c r="AA297" s="35"/>
      <c r="AB297" s="35"/>
      <c r="AC297" s="35"/>
      <c r="AD297" s="116"/>
      <c r="AE297" s="116"/>
      <c r="AF297" s="35"/>
      <c r="AG297" s="120"/>
      <c r="AH297" s="49" t="s">
        <v>16</v>
      </c>
      <c r="AI297" s="59" t="e">
        <f>+AI296/AI295</f>
        <v>#DIV/0!</v>
      </c>
    </row>
    <row r="298" spans="2:36">
      <c r="B298" s="15" t="s">
        <v>22</v>
      </c>
      <c r="C298" s="68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117"/>
      <c r="AE298" s="117"/>
      <c r="AF298" s="23"/>
      <c r="AG298" s="121"/>
      <c r="AH298" s="49" t="s">
        <v>18</v>
      </c>
      <c r="AI298" s="58">
        <f>+COUNTIF(C300:AG300,"*休")</f>
        <v>0</v>
      </c>
    </row>
    <row r="299" spans="2:36">
      <c r="B299" s="11" t="s">
        <v>0</v>
      </c>
      <c r="C299" s="68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123"/>
      <c r="AH299" s="50" t="s">
        <v>12</v>
      </c>
      <c r="AI299" s="60" t="e">
        <f>+AI298/AI295</f>
        <v>#DIV/0!</v>
      </c>
    </row>
    <row r="300" spans="2:36">
      <c r="B300" s="16" t="s">
        <v>13</v>
      </c>
      <c r="C300" s="69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122"/>
      <c r="AH300" s="127" t="s">
        <v>27</v>
      </c>
      <c r="AI300" s="61" t="e">
        <f>_xlfn.IFS(AI299&gt;=0.285,"OK",AI293&lt;=AI298,"OK",AI293&gt;AI298,"NG")</f>
        <v>#DIV/0!</v>
      </c>
      <c r="AJ300" s="66" t="e">
        <f>IF(AI300="NG","←月単位未達成","←月単位達成")</f>
        <v>#DIV/0!</v>
      </c>
    </row>
    <row r="301" spans="2:36" hidden="1">
      <c r="C301" s="86" t="str">
        <f>IF($C298="","通常",C298)</f>
        <v>通常</v>
      </c>
      <c r="D301" s="86" t="str">
        <f t="shared" ref="D301:AG301" si="102">IF(D298="","通常",D298)</f>
        <v>通常</v>
      </c>
      <c r="E301" s="86" t="str">
        <f t="shared" si="102"/>
        <v>通常</v>
      </c>
      <c r="F301" s="86" t="str">
        <f t="shared" si="102"/>
        <v>通常</v>
      </c>
      <c r="G301" s="86" t="str">
        <f t="shared" si="102"/>
        <v>通常</v>
      </c>
      <c r="H301" s="86" t="str">
        <f t="shared" si="102"/>
        <v>通常</v>
      </c>
      <c r="I301" s="86" t="str">
        <f t="shared" si="102"/>
        <v>通常</v>
      </c>
      <c r="J301" s="86" t="str">
        <f t="shared" si="102"/>
        <v>通常</v>
      </c>
      <c r="K301" s="86" t="str">
        <f t="shared" si="102"/>
        <v>通常</v>
      </c>
      <c r="L301" s="86" t="str">
        <f t="shared" si="102"/>
        <v>通常</v>
      </c>
      <c r="M301" s="86" t="str">
        <f t="shared" si="102"/>
        <v>通常</v>
      </c>
      <c r="N301" s="86" t="str">
        <f t="shared" si="102"/>
        <v>通常</v>
      </c>
      <c r="O301" s="86" t="str">
        <f t="shared" si="102"/>
        <v>通常</v>
      </c>
      <c r="P301" s="86" t="str">
        <f t="shared" si="102"/>
        <v>通常</v>
      </c>
      <c r="Q301" s="86" t="str">
        <f t="shared" si="102"/>
        <v>通常</v>
      </c>
      <c r="R301" s="86" t="str">
        <f t="shared" si="102"/>
        <v>通常</v>
      </c>
      <c r="S301" s="86" t="str">
        <f t="shared" si="102"/>
        <v>通常</v>
      </c>
      <c r="T301" s="86" t="str">
        <f t="shared" si="102"/>
        <v>通常</v>
      </c>
      <c r="U301" s="86" t="str">
        <f t="shared" si="102"/>
        <v>通常</v>
      </c>
      <c r="V301" s="86" t="str">
        <f t="shared" si="102"/>
        <v>通常</v>
      </c>
      <c r="W301" s="86" t="str">
        <f t="shared" si="102"/>
        <v>通常</v>
      </c>
      <c r="X301" s="86" t="str">
        <f t="shared" si="102"/>
        <v>通常</v>
      </c>
      <c r="Y301" s="86" t="str">
        <f t="shared" si="102"/>
        <v>通常</v>
      </c>
      <c r="Z301" s="86" t="str">
        <f t="shared" si="102"/>
        <v>通常</v>
      </c>
      <c r="AA301" s="86" t="str">
        <f t="shared" si="102"/>
        <v>通常</v>
      </c>
      <c r="AB301" s="86" t="str">
        <f t="shared" si="102"/>
        <v>通常</v>
      </c>
      <c r="AC301" s="86" t="str">
        <f t="shared" si="102"/>
        <v>通常</v>
      </c>
      <c r="AD301" s="86" t="str">
        <f t="shared" si="102"/>
        <v>通常</v>
      </c>
      <c r="AE301" s="86" t="str">
        <f t="shared" si="102"/>
        <v>通常</v>
      </c>
      <c r="AF301" s="86" t="str">
        <f t="shared" si="102"/>
        <v>通常</v>
      </c>
      <c r="AG301" s="86" t="str">
        <f t="shared" si="102"/>
        <v>通常</v>
      </c>
      <c r="AI301" s="62"/>
      <c r="AJ301" s="66"/>
    </row>
    <row r="302" spans="2:36" hidden="1">
      <c r="C302" s="86" t="str">
        <f t="shared" ref="C302:AG302" si="103">IF(C298="","通常実績",C298)</f>
        <v>通常実績</v>
      </c>
      <c r="D302" s="86" t="str">
        <f t="shared" si="103"/>
        <v>通常実績</v>
      </c>
      <c r="E302" s="86" t="str">
        <f t="shared" si="103"/>
        <v>通常実績</v>
      </c>
      <c r="F302" s="86" t="str">
        <f t="shared" si="103"/>
        <v>通常実績</v>
      </c>
      <c r="G302" s="86" t="str">
        <f t="shared" si="103"/>
        <v>通常実績</v>
      </c>
      <c r="H302" s="86" t="str">
        <f t="shared" si="103"/>
        <v>通常実績</v>
      </c>
      <c r="I302" s="86" t="str">
        <f t="shared" si="103"/>
        <v>通常実績</v>
      </c>
      <c r="J302" s="86" t="str">
        <f t="shared" si="103"/>
        <v>通常実績</v>
      </c>
      <c r="K302" s="86" t="str">
        <f t="shared" si="103"/>
        <v>通常実績</v>
      </c>
      <c r="L302" s="86" t="str">
        <f t="shared" si="103"/>
        <v>通常実績</v>
      </c>
      <c r="M302" s="86" t="str">
        <f t="shared" si="103"/>
        <v>通常実績</v>
      </c>
      <c r="N302" s="86" t="str">
        <f t="shared" si="103"/>
        <v>通常実績</v>
      </c>
      <c r="O302" s="86" t="str">
        <f t="shared" si="103"/>
        <v>通常実績</v>
      </c>
      <c r="P302" s="86" t="str">
        <f t="shared" si="103"/>
        <v>通常実績</v>
      </c>
      <c r="Q302" s="86" t="str">
        <f t="shared" si="103"/>
        <v>通常実績</v>
      </c>
      <c r="R302" s="86" t="str">
        <f t="shared" si="103"/>
        <v>通常実績</v>
      </c>
      <c r="S302" s="86" t="str">
        <f t="shared" si="103"/>
        <v>通常実績</v>
      </c>
      <c r="T302" s="86" t="str">
        <f t="shared" si="103"/>
        <v>通常実績</v>
      </c>
      <c r="U302" s="86" t="str">
        <f t="shared" si="103"/>
        <v>通常実績</v>
      </c>
      <c r="V302" s="86" t="str">
        <f t="shared" si="103"/>
        <v>通常実績</v>
      </c>
      <c r="W302" s="86" t="str">
        <f t="shared" si="103"/>
        <v>通常実績</v>
      </c>
      <c r="X302" s="86" t="str">
        <f t="shared" si="103"/>
        <v>通常実績</v>
      </c>
      <c r="Y302" s="86" t="str">
        <f t="shared" si="103"/>
        <v>通常実績</v>
      </c>
      <c r="Z302" s="86" t="str">
        <f t="shared" si="103"/>
        <v>通常実績</v>
      </c>
      <c r="AA302" s="86" t="str">
        <f t="shared" si="103"/>
        <v>通常実績</v>
      </c>
      <c r="AB302" s="86" t="str">
        <f t="shared" si="103"/>
        <v>通常実績</v>
      </c>
      <c r="AC302" s="86" t="str">
        <f t="shared" si="103"/>
        <v>通常実績</v>
      </c>
      <c r="AD302" s="86" t="str">
        <f t="shared" si="103"/>
        <v>通常実績</v>
      </c>
      <c r="AE302" s="86" t="str">
        <f t="shared" si="103"/>
        <v>通常実績</v>
      </c>
      <c r="AF302" s="86" t="str">
        <f t="shared" si="103"/>
        <v>通常実績</v>
      </c>
      <c r="AG302" s="86" t="str">
        <f t="shared" si="103"/>
        <v>通常実績</v>
      </c>
      <c r="AI302" s="62"/>
      <c r="AJ302" s="66"/>
    </row>
  </sheetData>
  <mergeCells count="715">
    <mergeCell ref="U5:V5"/>
    <mergeCell ref="W5:X5"/>
    <mergeCell ref="Y5:Z5"/>
    <mergeCell ref="B6:E6"/>
    <mergeCell ref="S6:T6"/>
    <mergeCell ref="U6:V6"/>
    <mergeCell ref="W6:X6"/>
    <mergeCell ref="Y6:Z6"/>
    <mergeCell ref="B7:E7"/>
    <mergeCell ref="G7:J7"/>
    <mergeCell ref="S7:T7"/>
    <mergeCell ref="U7:V7"/>
    <mergeCell ref="W7:X7"/>
    <mergeCell ref="Y7:Z7"/>
    <mergeCell ref="B8:E8"/>
    <mergeCell ref="G8:J8"/>
    <mergeCell ref="L8:N8"/>
    <mergeCell ref="P8:R8"/>
    <mergeCell ref="C11:AI11"/>
    <mergeCell ref="C25:AI25"/>
    <mergeCell ref="C39:AI39"/>
    <mergeCell ref="C53:AI53"/>
    <mergeCell ref="C67:AI67"/>
    <mergeCell ref="C81:AI81"/>
    <mergeCell ref="C95:AI95"/>
    <mergeCell ref="C109:AI109"/>
    <mergeCell ref="C123:AI123"/>
    <mergeCell ref="C137:AI137"/>
    <mergeCell ref="C151:AI151"/>
    <mergeCell ref="C165:AI165"/>
    <mergeCell ref="C179:AI179"/>
    <mergeCell ref="C193:AI193"/>
    <mergeCell ref="C207:AI207"/>
    <mergeCell ref="C221:AI221"/>
    <mergeCell ref="C235:AI235"/>
    <mergeCell ref="C249:AI249"/>
    <mergeCell ref="C263:AI263"/>
    <mergeCell ref="C277:AI277"/>
    <mergeCell ref="C291:AI291"/>
    <mergeCell ref="AB5:AF6"/>
    <mergeCell ref="AG5:AH6"/>
    <mergeCell ref="AB7:AF8"/>
    <mergeCell ref="AG7:AH8"/>
    <mergeCell ref="B15:B17"/>
    <mergeCell ref="C15:C17"/>
    <mergeCell ref="D15:D17"/>
    <mergeCell ref="E15:E17"/>
    <mergeCell ref="F15:F17"/>
    <mergeCell ref="G15:G17"/>
    <mergeCell ref="H15:H17"/>
    <mergeCell ref="I15:I17"/>
    <mergeCell ref="J15:J17"/>
    <mergeCell ref="K15:K17"/>
    <mergeCell ref="L15:L17"/>
    <mergeCell ref="M15:M17"/>
    <mergeCell ref="N15:N17"/>
    <mergeCell ref="O15:O17"/>
    <mergeCell ref="P15:P17"/>
    <mergeCell ref="Q15:Q17"/>
    <mergeCell ref="R15:R17"/>
    <mergeCell ref="S15:S17"/>
    <mergeCell ref="T15:T17"/>
    <mergeCell ref="U15:U17"/>
    <mergeCell ref="V15:V17"/>
    <mergeCell ref="W15:W17"/>
    <mergeCell ref="X15:X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AG15:AG17"/>
    <mergeCell ref="B29:B31"/>
    <mergeCell ref="C29:C31"/>
    <mergeCell ref="D29:D31"/>
    <mergeCell ref="E29:E31"/>
    <mergeCell ref="F29:F31"/>
    <mergeCell ref="G29:G31"/>
    <mergeCell ref="H29:H31"/>
    <mergeCell ref="I29:I31"/>
    <mergeCell ref="J29:J31"/>
    <mergeCell ref="K29:K31"/>
    <mergeCell ref="L29:L31"/>
    <mergeCell ref="M29:M31"/>
    <mergeCell ref="N29:N31"/>
    <mergeCell ref="O29:O31"/>
    <mergeCell ref="P29:P31"/>
    <mergeCell ref="Q29:Q31"/>
    <mergeCell ref="R29:R31"/>
    <mergeCell ref="S29:S31"/>
    <mergeCell ref="T29:T31"/>
    <mergeCell ref="U29:U31"/>
    <mergeCell ref="V29:V31"/>
    <mergeCell ref="W29:W31"/>
    <mergeCell ref="X29:X31"/>
    <mergeCell ref="Y29:Y31"/>
    <mergeCell ref="Z29:Z31"/>
    <mergeCell ref="AA29:AA31"/>
    <mergeCell ref="AB29:AB31"/>
    <mergeCell ref="AC29:AC31"/>
    <mergeCell ref="AD29:AD31"/>
    <mergeCell ref="AE29:AE31"/>
    <mergeCell ref="AF29:AF31"/>
    <mergeCell ref="AG29:AG31"/>
    <mergeCell ref="B43:B45"/>
    <mergeCell ref="C43:C45"/>
    <mergeCell ref="D43:D45"/>
    <mergeCell ref="E43:E45"/>
    <mergeCell ref="F43:F45"/>
    <mergeCell ref="G43:G45"/>
    <mergeCell ref="H43:H45"/>
    <mergeCell ref="I43:I45"/>
    <mergeCell ref="J43:J45"/>
    <mergeCell ref="K43:K45"/>
    <mergeCell ref="L43:L45"/>
    <mergeCell ref="M43:M45"/>
    <mergeCell ref="N43:N45"/>
    <mergeCell ref="O43:O45"/>
    <mergeCell ref="P43:P45"/>
    <mergeCell ref="Q43:Q45"/>
    <mergeCell ref="R43:R45"/>
    <mergeCell ref="S43:S45"/>
    <mergeCell ref="T43:T45"/>
    <mergeCell ref="U43:U45"/>
    <mergeCell ref="V43:V45"/>
    <mergeCell ref="W43:W45"/>
    <mergeCell ref="X43:X45"/>
    <mergeCell ref="Y43:Y45"/>
    <mergeCell ref="Z43:Z45"/>
    <mergeCell ref="AA43:AA45"/>
    <mergeCell ref="AB43:AB45"/>
    <mergeCell ref="AC43:AC45"/>
    <mergeCell ref="AD43:AD45"/>
    <mergeCell ref="AE43:AE45"/>
    <mergeCell ref="AF43:AF45"/>
    <mergeCell ref="AG43:AG45"/>
    <mergeCell ref="B57:B59"/>
    <mergeCell ref="C57:C59"/>
    <mergeCell ref="D57:D59"/>
    <mergeCell ref="E57:E59"/>
    <mergeCell ref="F57:F59"/>
    <mergeCell ref="G57:G59"/>
    <mergeCell ref="H57:H59"/>
    <mergeCell ref="I57:I59"/>
    <mergeCell ref="J57:J59"/>
    <mergeCell ref="K57:K59"/>
    <mergeCell ref="L57:L59"/>
    <mergeCell ref="M57:M59"/>
    <mergeCell ref="N57:N59"/>
    <mergeCell ref="O57:O59"/>
    <mergeCell ref="P57:P59"/>
    <mergeCell ref="Q57:Q59"/>
    <mergeCell ref="R57:R59"/>
    <mergeCell ref="S57:S59"/>
    <mergeCell ref="T57:T59"/>
    <mergeCell ref="U57:U59"/>
    <mergeCell ref="V57:V59"/>
    <mergeCell ref="W57:W59"/>
    <mergeCell ref="X57:X59"/>
    <mergeCell ref="Y57:Y59"/>
    <mergeCell ref="Z57:Z59"/>
    <mergeCell ref="AA57:AA59"/>
    <mergeCell ref="AB57:AB59"/>
    <mergeCell ref="AC57:AC59"/>
    <mergeCell ref="AD57:AD59"/>
    <mergeCell ref="AE57:AE59"/>
    <mergeCell ref="AF57:AF59"/>
    <mergeCell ref="AG57:AG59"/>
    <mergeCell ref="B71:B73"/>
    <mergeCell ref="C71:C73"/>
    <mergeCell ref="D71:D73"/>
    <mergeCell ref="E71:E73"/>
    <mergeCell ref="F71:F73"/>
    <mergeCell ref="G71:G73"/>
    <mergeCell ref="H71:H73"/>
    <mergeCell ref="I71:I73"/>
    <mergeCell ref="J71:J73"/>
    <mergeCell ref="K71:K73"/>
    <mergeCell ref="L71:L73"/>
    <mergeCell ref="M71:M73"/>
    <mergeCell ref="N71:N73"/>
    <mergeCell ref="O71:O73"/>
    <mergeCell ref="P71:P73"/>
    <mergeCell ref="Q71:Q73"/>
    <mergeCell ref="R71:R73"/>
    <mergeCell ref="S71:S73"/>
    <mergeCell ref="T71:T73"/>
    <mergeCell ref="U71:U73"/>
    <mergeCell ref="V71:V73"/>
    <mergeCell ref="W71:W73"/>
    <mergeCell ref="X71:X73"/>
    <mergeCell ref="Y71:Y73"/>
    <mergeCell ref="Z71:Z73"/>
    <mergeCell ref="AA71:AA73"/>
    <mergeCell ref="AB71:AB73"/>
    <mergeCell ref="AC71:AC73"/>
    <mergeCell ref="AD71:AD73"/>
    <mergeCell ref="AE71:AE73"/>
    <mergeCell ref="AF71:AF73"/>
    <mergeCell ref="AG71:AG73"/>
    <mergeCell ref="B85:B87"/>
    <mergeCell ref="C85:C87"/>
    <mergeCell ref="D85:D87"/>
    <mergeCell ref="E85:E87"/>
    <mergeCell ref="F85:F87"/>
    <mergeCell ref="G85:G87"/>
    <mergeCell ref="H85:H87"/>
    <mergeCell ref="I85:I87"/>
    <mergeCell ref="J85:J87"/>
    <mergeCell ref="K85:K87"/>
    <mergeCell ref="L85:L87"/>
    <mergeCell ref="M85:M87"/>
    <mergeCell ref="N85:N87"/>
    <mergeCell ref="O85:O87"/>
    <mergeCell ref="P85:P87"/>
    <mergeCell ref="Q85:Q87"/>
    <mergeCell ref="R85:R87"/>
    <mergeCell ref="S85:S87"/>
    <mergeCell ref="T85:T87"/>
    <mergeCell ref="U85:U87"/>
    <mergeCell ref="V85:V87"/>
    <mergeCell ref="W85:W87"/>
    <mergeCell ref="X85:X87"/>
    <mergeCell ref="Y85:Y87"/>
    <mergeCell ref="Z85:Z87"/>
    <mergeCell ref="AA85:AA87"/>
    <mergeCell ref="AB85:AB87"/>
    <mergeCell ref="AC85:AC87"/>
    <mergeCell ref="AD85:AD87"/>
    <mergeCell ref="AE85:AE87"/>
    <mergeCell ref="AF85:AF87"/>
    <mergeCell ref="AG85:AG87"/>
    <mergeCell ref="B99:B101"/>
    <mergeCell ref="C99:C101"/>
    <mergeCell ref="D99:D101"/>
    <mergeCell ref="E99:E101"/>
    <mergeCell ref="F99:F101"/>
    <mergeCell ref="G99:G101"/>
    <mergeCell ref="H99:H101"/>
    <mergeCell ref="I99:I101"/>
    <mergeCell ref="J99:J101"/>
    <mergeCell ref="K99:K101"/>
    <mergeCell ref="L99:L101"/>
    <mergeCell ref="M99:M101"/>
    <mergeCell ref="N99:N101"/>
    <mergeCell ref="O99:O101"/>
    <mergeCell ref="P99:P101"/>
    <mergeCell ref="Q99:Q101"/>
    <mergeCell ref="R99:R101"/>
    <mergeCell ref="S99:S101"/>
    <mergeCell ref="T99:T101"/>
    <mergeCell ref="U99:U101"/>
    <mergeCell ref="V99:V101"/>
    <mergeCell ref="W99:W101"/>
    <mergeCell ref="X99:X101"/>
    <mergeCell ref="Y99:Y101"/>
    <mergeCell ref="Z99:Z101"/>
    <mergeCell ref="AA99:AA101"/>
    <mergeCell ref="AB99:AB101"/>
    <mergeCell ref="AC99:AC101"/>
    <mergeCell ref="AD99:AD101"/>
    <mergeCell ref="AE99:AE101"/>
    <mergeCell ref="AF99:AF101"/>
    <mergeCell ref="AG99:AG101"/>
    <mergeCell ref="B113:B115"/>
    <mergeCell ref="C113:C115"/>
    <mergeCell ref="D113:D115"/>
    <mergeCell ref="E113:E115"/>
    <mergeCell ref="F113:F115"/>
    <mergeCell ref="G113:G115"/>
    <mergeCell ref="H113:H115"/>
    <mergeCell ref="I113:I115"/>
    <mergeCell ref="J113:J115"/>
    <mergeCell ref="K113:K115"/>
    <mergeCell ref="L113:L115"/>
    <mergeCell ref="M113:M115"/>
    <mergeCell ref="N113:N115"/>
    <mergeCell ref="O113:O115"/>
    <mergeCell ref="P113:P115"/>
    <mergeCell ref="Q113:Q115"/>
    <mergeCell ref="R113:R115"/>
    <mergeCell ref="S113:S115"/>
    <mergeCell ref="T113:T115"/>
    <mergeCell ref="U113:U115"/>
    <mergeCell ref="V113:V115"/>
    <mergeCell ref="W113:W115"/>
    <mergeCell ref="X113:X115"/>
    <mergeCell ref="Y113:Y115"/>
    <mergeCell ref="Z113:Z115"/>
    <mergeCell ref="AA113:AA115"/>
    <mergeCell ref="AB113:AB115"/>
    <mergeCell ref="AC113:AC115"/>
    <mergeCell ref="AD113:AD115"/>
    <mergeCell ref="AE113:AE115"/>
    <mergeCell ref="AF113:AF115"/>
    <mergeCell ref="AG113:AG115"/>
    <mergeCell ref="B127:B129"/>
    <mergeCell ref="C127:C129"/>
    <mergeCell ref="D127:D129"/>
    <mergeCell ref="E127:E129"/>
    <mergeCell ref="F127:F129"/>
    <mergeCell ref="G127:G129"/>
    <mergeCell ref="H127:H129"/>
    <mergeCell ref="I127:I129"/>
    <mergeCell ref="J127:J129"/>
    <mergeCell ref="K127:K129"/>
    <mergeCell ref="L127:L129"/>
    <mergeCell ref="M127:M129"/>
    <mergeCell ref="N127:N129"/>
    <mergeCell ref="O127:O129"/>
    <mergeCell ref="P127:P129"/>
    <mergeCell ref="Q127:Q129"/>
    <mergeCell ref="R127:R129"/>
    <mergeCell ref="S127:S129"/>
    <mergeCell ref="T127:T129"/>
    <mergeCell ref="U127:U129"/>
    <mergeCell ref="V127:V129"/>
    <mergeCell ref="W127:W129"/>
    <mergeCell ref="X127:X129"/>
    <mergeCell ref="Y127:Y129"/>
    <mergeCell ref="Z127:Z129"/>
    <mergeCell ref="AA127:AA129"/>
    <mergeCell ref="AB127:AB129"/>
    <mergeCell ref="AC127:AC129"/>
    <mergeCell ref="AD127:AD129"/>
    <mergeCell ref="AE127:AE129"/>
    <mergeCell ref="AF127:AF129"/>
    <mergeCell ref="AG127:AG129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O141:O143"/>
    <mergeCell ref="P141:P143"/>
    <mergeCell ref="Q141:Q143"/>
    <mergeCell ref="R141:R143"/>
    <mergeCell ref="S141:S143"/>
    <mergeCell ref="T141:T143"/>
    <mergeCell ref="U141:U143"/>
    <mergeCell ref="V141:V143"/>
    <mergeCell ref="W141:W143"/>
    <mergeCell ref="X141:X143"/>
    <mergeCell ref="Y141:Y143"/>
    <mergeCell ref="Z141:Z143"/>
    <mergeCell ref="AA141:AA143"/>
    <mergeCell ref="AB141:AB143"/>
    <mergeCell ref="AC141:AC143"/>
    <mergeCell ref="AD141:AD143"/>
    <mergeCell ref="AE141:AE143"/>
    <mergeCell ref="AF141:AF143"/>
    <mergeCell ref="AG141:AG143"/>
    <mergeCell ref="B155:B157"/>
    <mergeCell ref="C155:C157"/>
    <mergeCell ref="D155:D157"/>
    <mergeCell ref="E155:E157"/>
    <mergeCell ref="F155:F157"/>
    <mergeCell ref="G155:G157"/>
    <mergeCell ref="H155:H157"/>
    <mergeCell ref="I155:I157"/>
    <mergeCell ref="J155:J157"/>
    <mergeCell ref="K155:K157"/>
    <mergeCell ref="L155:L157"/>
    <mergeCell ref="M155:M157"/>
    <mergeCell ref="N155:N157"/>
    <mergeCell ref="O155:O157"/>
    <mergeCell ref="P155:P157"/>
    <mergeCell ref="Q155:Q157"/>
    <mergeCell ref="R155:R157"/>
    <mergeCell ref="S155:S157"/>
    <mergeCell ref="T155:T157"/>
    <mergeCell ref="U155:U157"/>
    <mergeCell ref="V155:V157"/>
    <mergeCell ref="W155:W157"/>
    <mergeCell ref="X155:X157"/>
    <mergeCell ref="Y155:Y157"/>
    <mergeCell ref="Z155:Z157"/>
    <mergeCell ref="AA155:AA157"/>
    <mergeCell ref="AB155:AB157"/>
    <mergeCell ref="AC155:AC157"/>
    <mergeCell ref="AD155:AD157"/>
    <mergeCell ref="AE155:AE157"/>
    <mergeCell ref="AF155:AF157"/>
    <mergeCell ref="AG155:AG157"/>
    <mergeCell ref="B169:B171"/>
    <mergeCell ref="C169:C171"/>
    <mergeCell ref="D169:D171"/>
    <mergeCell ref="E169:E171"/>
    <mergeCell ref="F169:F171"/>
    <mergeCell ref="G169:G171"/>
    <mergeCell ref="H169:H171"/>
    <mergeCell ref="I169:I171"/>
    <mergeCell ref="J169:J171"/>
    <mergeCell ref="K169:K171"/>
    <mergeCell ref="L169:L171"/>
    <mergeCell ref="M169:M171"/>
    <mergeCell ref="N169:N171"/>
    <mergeCell ref="O169:O171"/>
    <mergeCell ref="P169:P171"/>
    <mergeCell ref="Q169:Q171"/>
    <mergeCell ref="R169:R171"/>
    <mergeCell ref="S169:S171"/>
    <mergeCell ref="T169:T171"/>
    <mergeCell ref="U169:U171"/>
    <mergeCell ref="V169:V171"/>
    <mergeCell ref="W169:W171"/>
    <mergeCell ref="X169:X171"/>
    <mergeCell ref="Y169:Y171"/>
    <mergeCell ref="Z169:Z171"/>
    <mergeCell ref="AA169:AA171"/>
    <mergeCell ref="AB169:AB171"/>
    <mergeCell ref="AC169:AC171"/>
    <mergeCell ref="AD169:AD171"/>
    <mergeCell ref="AE169:AE171"/>
    <mergeCell ref="AF169:AF171"/>
    <mergeCell ref="AG169:AG171"/>
    <mergeCell ref="B183:B185"/>
    <mergeCell ref="C183:C185"/>
    <mergeCell ref="D183:D185"/>
    <mergeCell ref="E183:E185"/>
    <mergeCell ref="F183:F185"/>
    <mergeCell ref="G183:G185"/>
    <mergeCell ref="H183:H185"/>
    <mergeCell ref="I183:I185"/>
    <mergeCell ref="J183:J185"/>
    <mergeCell ref="K183:K185"/>
    <mergeCell ref="L183:L185"/>
    <mergeCell ref="M183:M185"/>
    <mergeCell ref="N183:N185"/>
    <mergeCell ref="O183:O185"/>
    <mergeCell ref="P183:P185"/>
    <mergeCell ref="Q183:Q185"/>
    <mergeCell ref="R183:R185"/>
    <mergeCell ref="S183:S185"/>
    <mergeCell ref="T183:T185"/>
    <mergeCell ref="U183:U185"/>
    <mergeCell ref="V183:V185"/>
    <mergeCell ref="W183:W185"/>
    <mergeCell ref="X183:X185"/>
    <mergeCell ref="Y183:Y185"/>
    <mergeCell ref="Z183:Z185"/>
    <mergeCell ref="AA183:AA185"/>
    <mergeCell ref="AB183:AB185"/>
    <mergeCell ref="AC183:AC185"/>
    <mergeCell ref="AD183:AD185"/>
    <mergeCell ref="AE183:AE185"/>
    <mergeCell ref="AF183:AF185"/>
    <mergeCell ref="AG183:AG185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K197:K199"/>
    <mergeCell ref="L197:L199"/>
    <mergeCell ref="M197:M199"/>
    <mergeCell ref="N197:N199"/>
    <mergeCell ref="O197:O199"/>
    <mergeCell ref="P197:P199"/>
    <mergeCell ref="Q197:Q199"/>
    <mergeCell ref="R197:R199"/>
    <mergeCell ref="S197:S199"/>
    <mergeCell ref="T197:T199"/>
    <mergeCell ref="U197:U199"/>
    <mergeCell ref="V197:V199"/>
    <mergeCell ref="W197:W199"/>
    <mergeCell ref="X197:X199"/>
    <mergeCell ref="Y197:Y199"/>
    <mergeCell ref="Z197:Z199"/>
    <mergeCell ref="AA197:AA199"/>
    <mergeCell ref="AB197:AB199"/>
    <mergeCell ref="AC197:AC199"/>
    <mergeCell ref="AD197:AD199"/>
    <mergeCell ref="AE197:AE199"/>
    <mergeCell ref="AF197:AF199"/>
    <mergeCell ref="AG197:AG199"/>
    <mergeCell ref="B211:B213"/>
    <mergeCell ref="C211:C213"/>
    <mergeCell ref="D211:D213"/>
    <mergeCell ref="E211:E213"/>
    <mergeCell ref="F211:F213"/>
    <mergeCell ref="G211:G213"/>
    <mergeCell ref="H211:H213"/>
    <mergeCell ref="I211:I213"/>
    <mergeCell ref="J211:J213"/>
    <mergeCell ref="K211:K213"/>
    <mergeCell ref="L211:L213"/>
    <mergeCell ref="M211:M213"/>
    <mergeCell ref="N211:N213"/>
    <mergeCell ref="O211:O213"/>
    <mergeCell ref="P211:P213"/>
    <mergeCell ref="Q211:Q213"/>
    <mergeCell ref="R211:R213"/>
    <mergeCell ref="S211:S213"/>
    <mergeCell ref="T211:T213"/>
    <mergeCell ref="U211:U213"/>
    <mergeCell ref="V211:V213"/>
    <mergeCell ref="W211:W213"/>
    <mergeCell ref="X211:X213"/>
    <mergeCell ref="Y211:Y213"/>
    <mergeCell ref="Z211:Z213"/>
    <mergeCell ref="AA211:AA213"/>
    <mergeCell ref="AB211:AB213"/>
    <mergeCell ref="AC211:AC213"/>
    <mergeCell ref="AD211:AD213"/>
    <mergeCell ref="AE211:AE213"/>
    <mergeCell ref="AF211:AF213"/>
    <mergeCell ref="AG211:AG213"/>
    <mergeCell ref="B225:B227"/>
    <mergeCell ref="C225:C227"/>
    <mergeCell ref="D225:D227"/>
    <mergeCell ref="E225:E227"/>
    <mergeCell ref="F225:F227"/>
    <mergeCell ref="G225:G227"/>
    <mergeCell ref="H225:H227"/>
    <mergeCell ref="I225:I227"/>
    <mergeCell ref="J225:J227"/>
    <mergeCell ref="K225:K227"/>
    <mergeCell ref="L225:L227"/>
    <mergeCell ref="M225:M227"/>
    <mergeCell ref="N225:N227"/>
    <mergeCell ref="O225:O227"/>
    <mergeCell ref="P225:P227"/>
    <mergeCell ref="Q225:Q227"/>
    <mergeCell ref="R225:R227"/>
    <mergeCell ref="S225:S227"/>
    <mergeCell ref="T225:T227"/>
    <mergeCell ref="U225:U227"/>
    <mergeCell ref="V225:V227"/>
    <mergeCell ref="W225:W227"/>
    <mergeCell ref="X225:X227"/>
    <mergeCell ref="Y225:Y227"/>
    <mergeCell ref="Z225:Z227"/>
    <mergeCell ref="AA225:AA227"/>
    <mergeCell ref="AB225:AB227"/>
    <mergeCell ref="AC225:AC227"/>
    <mergeCell ref="AD225:AD227"/>
    <mergeCell ref="AE225:AE227"/>
    <mergeCell ref="AF225:AF227"/>
    <mergeCell ref="AG225:AG227"/>
    <mergeCell ref="B239:B241"/>
    <mergeCell ref="C239:C241"/>
    <mergeCell ref="D239:D241"/>
    <mergeCell ref="E239:E241"/>
    <mergeCell ref="F239:F241"/>
    <mergeCell ref="G239:G241"/>
    <mergeCell ref="H239:H241"/>
    <mergeCell ref="I239:I241"/>
    <mergeCell ref="J239:J241"/>
    <mergeCell ref="K239:K241"/>
    <mergeCell ref="L239:L241"/>
    <mergeCell ref="M239:M241"/>
    <mergeCell ref="N239:N241"/>
    <mergeCell ref="O239:O241"/>
    <mergeCell ref="P239:P241"/>
    <mergeCell ref="Q239:Q241"/>
    <mergeCell ref="R239:R241"/>
    <mergeCell ref="S239:S241"/>
    <mergeCell ref="T239:T241"/>
    <mergeCell ref="U239:U241"/>
    <mergeCell ref="V239:V241"/>
    <mergeCell ref="W239:W241"/>
    <mergeCell ref="X239:X241"/>
    <mergeCell ref="Y239:Y241"/>
    <mergeCell ref="Z239:Z241"/>
    <mergeCell ref="AA239:AA241"/>
    <mergeCell ref="AB239:AB241"/>
    <mergeCell ref="AC239:AC241"/>
    <mergeCell ref="AD239:AD241"/>
    <mergeCell ref="AE239:AE241"/>
    <mergeCell ref="AF239:AF241"/>
    <mergeCell ref="AG239:AG241"/>
    <mergeCell ref="B253:B255"/>
    <mergeCell ref="C253:C255"/>
    <mergeCell ref="D253:D255"/>
    <mergeCell ref="E253:E255"/>
    <mergeCell ref="F253:F255"/>
    <mergeCell ref="G253:G255"/>
    <mergeCell ref="H253:H255"/>
    <mergeCell ref="I253:I255"/>
    <mergeCell ref="J253:J255"/>
    <mergeCell ref="K253:K255"/>
    <mergeCell ref="L253:L255"/>
    <mergeCell ref="M253:M255"/>
    <mergeCell ref="N253:N255"/>
    <mergeCell ref="O253:O255"/>
    <mergeCell ref="P253:P255"/>
    <mergeCell ref="Q253:Q255"/>
    <mergeCell ref="R253:R255"/>
    <mergeCell ref="S253:S255"/>
    <mergeCell ref="T253:T255"/>
    <mergeCell ref="U253:U255"/>
    <mergeCell ref="V253:V255"/>
    <mergeCell ref="W253:W255"/>
    <mergeCell ref="X253:X255"/>
    <mergeCell ref="Y253:Y255"/>
    <mergeCell ref="Z253:Z255"/>
    <mergeCell ref="AA253:AA255"/>
    <mergeCell ref="AB253:AB255"/>
    <mergeCell ref="AC253:AC255"/>
    <mergeCell ref="AD253:AD255"/>
    <mergeCell ref="AE253:AE255"/>
    <mergeCell ref="AF253:AF255"/>
    <mergeCell ref="AG253:AG255"/>
    <mergeCell ref="B267:B269"/>
    <mergeCell ref="C267:C269"/>
    <mergeCell ref="D267:D269"/>
    <mergeCell ref="E267:E269"/>
    <mergeCell ref="F267:F269"/>
    <mergeCell ref="G267:G269"/>
    <mergeCell ref="H267:H269"/>
    <mergeCell ref="I267:I269"/>
    <mergeCell ref="J267:J269"/>
    <mergeCell ref="K267:K269"/>
    <mergeCell ref="L267:L269"/>
    <mergeCell ref="M267:M269"/>
    <mergeCell ref="N267:N269"/>
    <mergeCell ref="O267:O269"/>
    <mergeCell ref="P267:P269"/>
    <mergeCell ref="Q267:Q269"/>
    <mergeCell ref="R267:R269"/>
    <mergeCell ref="S267:S269"/>
    <mergeCell ref="T267:T269"/>
    <mergeCell ref="U267:U269"/>
    <mergeCell ref="V267:V269"/>
    <mergeCell ref="W267:W269"/>
    <mergeCell ref="X267:X269"/>
    <mergeCell ref="Y267:Y269"/>
    <mergeCell ref="Z267:Z269"/>
    <mergeCell ref="AA267:AA269"/>
    <mergeCell ref="AB267:AB269"/>
    <mergeCell ref="AC267:AC269"/>
    <mergeCell ref="AD267:AD269"/>
    <mergeCell ref="AE267:AE269"/>
    <mergeCell ref="AF267:AF269"/>
    <mergeCell ref="AG267:AG269"/>
    <mergeCell ref="B281:B283"/>
    <mergeCell ref="C281:C283"/>
    <mergeCell ref="D281:D283"/>
    <mergeCell ref="E281:E283"/>
    <mergeCell ref="F281:F283"/>
    <mergeCell ref="G281:G283"/>
    <mergeCell ref="H281:H283"/>
    <mergeCell ref="I281:I283"/>
    <mergeCell ref="J281:J283"/>
    <mergeCell ref="K281:K283"/>
    <mergeCell ref="L281:L283"/>
    <mergeCell ref="M281:M283"/>
    <mergeCell ref="N281:N283"/>
    <mergeCell ref="O281:O283"/>
    <mergeCell ref="P281:P283"/>
    <mergeCell ref="Q281:Q283"/>
    <mergeCell ref="R281:R283"/>
    <mergeCell ref="S281:S283"/>
    <mergeCell ref="T281:T283"/>
    <mergeCell ref="U281:U283"/>
    <mergeCell ref="V281:V283"/>
    <mergeCell ref="W281:W283"/>
    <mergeCell ref="X281:X283"/>
    <mergeCell ref="Y281:Y283"/>
    <mergeCell ref="Z281:Z283"/>
    <mergeCell ref="AA281:AA283"/>
    <mergeCell ref="AB281:AB283"/>
    <mergeCell ref="AC281:AC283"/>
    <mergeCell ref="AD281:AD283"/>
    <mergeCell ref="AE281:AE283"/>
    <mergeCell ref="AF281:AF283"/>
    <mergeCell ref="AG281:AG283"/>
    <mergeCell ref="B295:B297"/>
    <mergeCell ref="C295:C297"/>
    <mergeCell ref="D295:D297"/>
    <mergeCell ref="E295:E297"/>
    <mergeCell ref="F295:F297"/>
    <mergeCell ref="G295:G297"/>
    <mergeCell ref="H295:H297"/>
    <mergeCell ref="I295:I297"/>
    <mergeCell ref="J295:J297"/>
    <mergeCell ref="K295:K297"/>
    <mergeCell ref="L295:L297"/>
    <mergeCell ref="M295:M297"/>
    <mergeCell ref="N295:N297"/>
    <mergeCell ref="O295:O297"/>
    <mergeCell ref="P295:P297"/>
    <mergeCell ref="Q295:Q297"/>
    <mergeCell ref="R295:R297"/>
    <mergeCell ref="S295:S297"/>
    <mergeCell ref="T295:T297"/>
    <mergeCell ref="U295:U297"/>
    <mergeCell ref="V295:V297"/>
    <mergeCell ref="W295:W297"/>
    <mergeCell ref="X295:X297"/>
    <mergeCell ref="Y295:Y297"/>
    <mergeCell ref="Z295:Z297"/>
    <mergeCell ref="AA295:AA297"/>
    <mergeCell ref="AB295:AB297"/>
    <mergeCell ref="AC295:AC297"/>
    <mergeCell ref="AD295:AD297"/>
    <mergeCell ref="AE295:AE297"/>
    <mergeCell ref="AF295:AF297"/>
    <mergeCell ref="AG295:AG297"/>
  </mergeCells>
  <phoneticPr fontId="1"/>
  <conditionalFormatting sqref="B25:AI34">
    <cfRule type="expression" dxfId="146" priority="1">
      <formula>$C$28=""</formula>
    </cfRule>
  </conditionalFormatting>
  <conditionalFormatting sqref="B39:AI48">
    <cfRule type="expression" dxfId="145" priority="2">
      <formula>$C$42=""</formula>
    </cfRule>
  </conditionalFormatting>
  <conditionalFormatting sqref="B53:AI62">
    <cfRule type="expression" dxfId="144" priority="3">
      <formula>$C$56=""</formula>
    </cfRule>
  </conditionalFormatting>
  <conditionalFormatting sqref="B67:AI76">
    <cfRule type="expression" dxfId="143" priority="4">
      <formula>$C$70=""</formula>
    </cfRule>
  </conditionalFormatting>
  <conditionalFormatting sqref="B81:AI90">
    <cfRule type="expression" dxfId="142" priority="5">
      <formula>$C$84=""</formula>
    </cfRule>
  </conditionalFormatting>
  <conditionalFormatting sqref="B95:AI104">
    <cfRule type="expression" dxfId="141" priority="6">
      <formula>$C$98=""</formula>
    </cfRule>
  </conditionalFormatting>
  <conditionalFormatting sqref="B109:AI118">
    <cfRule type="expression" dxfId="140" priority="7">
      <formula>$C$112=""</formula>
    </cfRule>
  </conditionalFormatting>
  <conditionalFormatting sqref="B123:AI132">
    <cfRule type="expression" dxfId="139" priority="8">
      <formula>$C$126=""</formula>
    </cfRule>
  </conditionalFormatting>
  <conditionalFormatting sqref="B137:AI146">
    <cfRule type="expression" dxfId="138" priority="13">
      <formula>$C$140=""</formula>
    </cfRule>
  </conditionalFormatting>
  <conditionalFormatting sqref="B151:AI160">
    <cfRule type="expression" dxfId="137" priority="12">
      <formula>$C$154=""</formula>
    </cfRule>
  </conditionalFormatting>
  <conditionalFormatting sqref="B165:AI174">
    <cfRule type="expression" dxfId="136" priority="11">
      <formula>$C$168=""</formula>
    </cfRule>
  </conditionalFormatting>
  <conditionalFormatting sqref="B179:AI188">
    <cfRule type="expression" dxfId="135" priority="10">
      <formula>$C$182=""</formula>
    </cfRule>
  </conditionalFormatting>
  <conditionalFormatting sqref="B193:AI202">
    <cfRule type="expression" dxfId="134" priority="9">
      <formula>$C$196=""</formula>
    </cfRule>
  </conditionalFormatting>
  <conditionalFormatting sqref="B207:AI216 B221:AI230 B235:AI244">
    <cfRule type="expression" dxfId="133" priority="14">
      <formula>$C$238=""</formula>
    </cfRule>
  </conditionalFormatting>
  <conditionalFormatting sqref="B249:AI258">
    <cfRule type="expression" dxfId="132" priority="15">
      <formula>$C$252=""</formula>
    </cfRule>
  </conditionalFormatting>
  <conditionalFormatting sqref="B263:AI272">
    <cfRule type="expression" dxfId="131" priority="16">
      <formula>$C$266=""</formula>
    </cfRule>
  </conditionalFormatting>
  <conditionalFormatting sqref="B277:AI286">
    <cfRule type="expression" dxfId="130" priority="17">
      <formula>$C$280=""</formula>
    </cfRule>
  </conditionalFormatting>
  <conditionalFormatting sqref="B291:AI300">
    <cfRule type="expression" dxfId="129" priority="18">
      <formula>$C$294=""</formula>
    </cfRule>
  </conditionalFormatting>
  <conditionalFormatting sqref="C13:AG20">
    <cfRule type="expression" dxfId="128" priority="493">
      <formula>WEEKDAY(C$13)=1</formula>
    </cfRule>
    <cfRule type="expression" dxfId="127" priority="161">
      <formula>COUNTIFS(祝日,C$13)=1</formula>
    </cfRule>
    <cfRule type="expression" dxfId="126" priority="492">
      <formula>WEEKDAY(C$13)=7</formula>
    </cfRule>
  </conditionalFormatting>
  <conditionalFormatting sqref="C27:AG34">
    <cfRule type="expression" dxfId="125" priority="158">
      <formula>COUNTIFS(祝日,C$27)=1</formula>
    </cfRule>
    <cfRule type="expression" dxfId="124" priority="159">
      <formula>WEEKDAY(C$27)=7</formula>
    </cfRule>
    <cfRule type="expression" dxfId="123" priority="160">
      <formula>WEEKDAY(C$27)=1</formula>
    </cfRule>
  </conditionalFormatting>
  <conditionalFormatting sqref="C41:AG48">
    <cfRule type="expression" dxfId="122" priority="152">
      <formula>WEEKDAY(C$41)=7</formula>
    </cfRule>
    <cfRule type="expression" dxfId="121" priority="153">
      <formula>WEEKDAY(C$41)=1</formula>
    </cfRule>
    <cfRule type="expression" dxfId="120" priority="151">
      <formula>COUNTIFS(祝日,C$41)=1</formula>
    </cfRule>
  </conditionalFormatting>
  <conditionalFormatting sqref="C55:AG62">
    <cfRule type="expression" dxfId="119" priority="144">
      <formula>COUNTIFS(祝日,C$55)=1</formula>
    </cfRule>
    <cfRule type="expression" dxfId="118" priority="145">
      <formula>WEEKDAY(C$55)=7</formula>
    </cfRule>
    <cfRule type="expression" dxfId="117" priority="146">
      <formula>WEEKDAY(C$55)=1</formula>
    </cfRule>
  </conditionalFormatting>
  <conditionalFormatting sqref="C69:AG76">
    <cfRule type="expression" dxfId="116" priority="137">
      <formula>COUNTIFS(祝日,C$69)=1</formula>
    </cfRule>
    <cfRule type="expression" dxfId="115" priority="138">
      <formula>WEEKDAY(C$69)=7</formula>
    </cfRule>
    <cfRule type="expression" dxfId="114" priority="139">
      <formula>WEEKDAY(C$69)=1</formula>
    </cfRule>
  </conditionalFormatting>
  <conditionalFormatting sqref="C83:AG90">
    <cfRule type="expression" dxfId="113" priority="132">
      <formula>WEEKDAY(C$83)=1</formula>
    </cfRule>
    <cfRule type="expression" dxfId="112" priority="131">
      <formula>WEEKDAY(C$83)=7</formula>
    </cfRule>
    <cfRule type="expression" dxfId="111" priority="130">
      <formula>COUNTIFS(祝日,C$83)=1</formula>
    </cfRule>
  </conditionalFormatting>
  <conditionalFormatting sqref="C97:AG104">
    <cfRule type="expression" dxfId="110" priority="125">
      <formula>WEEKDAY(C$97)=1</formula>
    </cfRule>
    <cfRule type="expression" dxfId="109" priority="124">
      <formula>WEEKDAY(C$97)=7</formula>
    </cfRule>
    <cfRule type="expression" dxfId="108" priority="123">
      <formula>COUNTIFS(祝日,C$97)=1</formula>
    </cfRule>
  </conditionalFormatting>
  <conditionalFormatting sqref="C111:AG118">
    <cfRule type="expression" dxfId="107" priority="118">
      <formula>WEEKDAY(C$111)=1</formula>
    </cfRule>
    <cfRule type="expression" dxfId="106" priority="117">
      <formula>WEEKDAY(C$111)=7</formula>
    </cfRule>
    <cfRule type="expression" dxfId="105" priority="116">
      <formula>COUNTIFS(祝日,C$111)=1</formula>
    </cfRule>
  </conditionalFormatting>
  <conditionalFormatting sqref="C125:AG132">
    <cfRule type="expression" dxfId="104" priority="111">
      <formula>WEEKDAY(C$125)=1</formula>
    </cfRule>
    <cfRule type="expression" dxfId="103" priority="110">
      <formula>WEEKDAY(C$125)=7</formula>
    </cfRule>
    <cfRule type="expression" dxfId="102" priority="109">
      <formula>COUNTIFS(祝日,C$125)=1</formula>
    </cfRule>
  </conditionalFormatting>
  <conditionalFormatting sqref="C139:AG146">
    <cfRule type="expression" dxfId="101" priority="104">
      <formula>WEEKDAY(C$139)=1</formula>
    </cfRule>
    <cfRule type="expression" dxfId="100" priority="103">
      <formula>WEEKDAY(C$139)=7</formula>
    </cfRule>
    <cfRule type="expression" dxfId="99" priority="102">
      <formula>COUNTIFS(祝日,C$139)=1</formula>
    </cfRule>
  </conditionalFormatting>
  <conditionalFormatting sqref="C153:AG160">
    <cfRule type="expression" dxfId="98" priority="96">
      <formula>WEEKDAY(C$153)=7</formula>
    </cfRule>
    <cfRule type="expression" dxfId="97" priority="95">
      <formula>COUNTIFS(祝日,C$153)=1</formula>
    </cfRule>
    <cfRule type="expression" dxfId="96" priority="97">
      <formula>WEEKDAY(C$153)=1</formula>
    </cfRule>
  </conditionalFormatting>
  <conditionalFormatting sqref="C167:AG174">
    <cfRule type="expression" dxfId="95" priority="90">
      <formula>WEEKDAY(C$167)=1</formula>
    </cfRule>
    <cfRule type="expression" dxfId="94" priority="88">
      <formula>COUNTIFS(祝日,C$167)=1</formula>
    </cfRule>
    <cfRule type="expression" dxfId="93" priority="89">
      <formula>WEEKDAY(C$167)=7</formula>
    </cfRule>
  </conditionalFormatting>
  <conditionalFormatting sqref="C181:AG188">
    <cfRule type="expression" dxfId="92" priority="83">
      <formula>WEEKDAY(C$181)=1</formula>
    </cfRule>
    <cfRule type="expression" dxfId="91" priority="81">
      <formula>COUNTIFS(祝日,C$181)=1</formula>
    </cfRule>
    <cfRule type="expression" dxfId="90" priority="82">
      <formula>WEEKDAY(C$181)=7</formula>
    </cfRule>
  </conditionalFormatting>
  <conditionalFormatting sqref="C195:AG202">
    <cfRule type="expression" dxfId="89" priority="76">
      <formula>WEEKDAY(C$195)=1</formula>
    </cfRule>
    <cfRule type="expression" dxfId="88" priority="74">
      <formula>COUNTIFS(祝日,C$195)=1</formula>
    </cfRule>
    <cfRule type="expression" dxfId="87" priority="75">
      <formula>WEEKDAY(C$195)=7</formula>
    </cfRule>
  </conditionalFormatting>
  <conditionalFormatting sqref="C209:AG216">
    <cfRule type="expression" dxfId="86" priority="69">
      <formula>WEEKDAY(C$209)=1</formula>
    </cfRule>
    <cfRule type="expression" dxfId="85" priority="67">
      <formula>COUNTIFS(祝日,C$209)=1</formula>
    </cfRule>
    <cfRule type="expression" dxfId="84" priority="68">
      <formula>WEEKDAY(C$209)=7</formula>
    </cfRule>
  </conditionalFormatting>
  <conditionalFormatting sqref="C223:AG230">
    <cfRule type="expression" dxfId="83" priority="62">
      <formula>WEEKDAY(C$223)=1</formula>
    </cfRule>
    <cfRule type="expression" dxfId="82" priority="60">
      <formula>COUNTIFS(祝日,C$223)=1</formula>
    </cfRule>
    <cfRule type="expression" dxfId="81" priority="61">
      <formula>WEEKDAY(C$223)=7</formula>
    </cfRule>
  </conditionalFormatting>
  <conditionalFormatting sqref="C237:AG244">
    <cfRule type="expression" dxfId="80" priority="54">
      <formula>WEEKDAY(C$237)=7</formula>
    </cfRule>
    <cfRule type="expression" dxfId="79" priority="53">
      <formula>COUNTIFS(祝日,C$237)=1</formula>
    </cfRule>
    <cfRule type="expression" dxfId="78" priority="55">
      <formula>WEEKDAY(C$237)=1</formula>
    </cfRule>
  </conditionalFormatting>
  <conditionalFormatting sqref="C251:AG258">
    <cfRule type="expression" dxfId="77" priority="48">
      <formula>WEEKDAY(C$251)=1</formula>
    </cfRule>
    <cfRule type="expression" dxfId="76" priority="46">
      <formula>COUNTIFS(祝日,C$251)=1</formula>
    </cfRule>
    <cfRule type="expression" dxfId="75" priority="47">
      <formula>WEEKDAY(C$251)=7</formula>
    </cfRule>
  </conditionalFormatting>
  <conditionalFormatting sqref="C265:AG272">
    <cfRule type="expression" dxfId="74" priority="39">
      <formula>COUNTIFS(祝日,C$265)=1</formula>
    </cfRule>
    <cfRule type="expression" dxfId="73" priority="40">
      <formula>WEEKDAY(C$265)=7</formula>
    </cfRule>
    <cfRule type="expression" dxfId="72" priority="41">
      <formula>WEEKDAY(C$265)=1</formula>
    </cfRule>
  </conditionalFormatting>
  <conditionalFormatting sqref="C279:AG286">
    <cfRule type="expression" dxfId="71" priority="33">
      <formula>WEEKDAY(C$279)=7</formula>
    </cfRule>
    <cfRule type="expression" dxfId="70" priority="34">
      <formula>WEEKDAY(C$279)=1</formula>
    </cfRule>
    <cfRule type="expression" dxfId="69" priority="32">
      <formula>COUNTIFS(祝日,C$279)=1</formula>
    </cfRule>
  </conditionalFormatting>
  <conditionalFormatting sqref="C293:AG300">
    <cfRule type="expression" dxfId="68" priority="26">
      <formula>WEEKDAY(C$293)=7</formula>
    </cfRule>
    <cfRule type="expression" dxfId="67" priority="27">
      <formula>WEEKDAY(C$293)=1</formula>
    </cfRule>
    <cfRule type="expression" dxfId="66" priority="25">
      <formula>COUNTIFS(祝日,C$293)=1</formula>
    </cfRule>
  </conditionalFormatting>
  <conditionalFormatting sqref="Y6:Z7">
    <cfRule type="cellIs" dxfId="65" priority="489" operator="lessThan">
      <formula>0.285</formula>
    </cfRule>
    <cfRule type="cellIs" dxfId="64" priority="488" operator="greaterThanOrEqual">
      <formula>0.285</formula>
    </cfRule>
  </conditionalFormatting>
  <conditionalFormatting sqref="AG5:AH8">
    <cfRule type="expression" dxfId="63" priority="19">
      <formula>$AG$7="未達成"</formula>
    </cfRule>
  </conditionalFormatting>
  <conditionalFormatting sqref="AI19">
    <cfRule type="cellIs" dxfId="62" priority="487" operator="lessThan">
      <formula>0.285</formula>
    </cfRule>
  </conditionalFormatting>
  <conditionalFormatting sqref="AI20:AI21">
    <cfRule type="expression" dxfId="61" priority="238">
      <formula>AI20="NG"</formula>
    </cfRule>
  </conditionalFormatting>
  <conditionalFormatting sqref="AI22">
    <cfRule type="expression" dxfId="60" priority="220">
      <formula>$AI$20="NG"</formula>
    </cfRule>
  </conditionalFormatting>
  <conditionalFormatting sqref="AI33">
    <cfRule type="cellIs" dxfId="59" priority="237" operator="lessThan">
      <formula>0.285</formula>
    </cfRule>
  </conditionalFormatting>
  <conditionalFormatting sqref="AI34">
    <cfRule type="expression" dxfId="58" priority="217">
      <formula>AI34="NG"</formula>
    </cfRule>
  </conditionalFormatting>
  <conditionalFormatting sqref="AI35:AI36">
    <cfRule type="expression" dxfId="57" priority="218">
      <formula>$AI$20="NG"</formula>
    </cfRule>
  </conditionalFormatting>
  <conditionalFormatting sqref="AI47">
    <cfRule type="cellIs" dxfId="56" priority="157" operator="lessThan">
      <formula>0.285</formula>
    </cfRule>
  </conditionalFormatting>
  <conditionalFormatting sqref="AI48">
    <cfRule type="expression" dxfId="55" priority="154">
      <formula>AI48="NG"</formula>
    </cfRule>
  </conditionalFormatting>
  <conditionalFormatting sqref="AI49:AI50">
    <cfRule type="expression" dxfId="54" priority="155">
      <formula>$AI$20="NG"</formula>
    </cfRule>
  </conditionalFormatting>
  <conditionalFormatting sqref="AI61">
    <cfRule type="cellIs" dxfId="53" priority="150" operator="lessThan">
      <formula>0.285</formula>
    </cfRule>
  </conditionalFormatting>
  <conditionalFormatting sqref="AI62">
    <cfRule type="expression" dxfId="52" priority="147">
      <formula>AI62="NG"</formula>
    </cfRule>
  </conditionalFormatting>
  <conditionalFormatting sqref="AI63:AI64">
    <cfRule type="expression" dxfId="51" priority="148">
      <formula>$AI$20="NG"</formula>
    </cfRule>
  </conditionalFormatting>
  <conditionalFormatting sqref="AI75">
    <cfRule type="cellIs" dxfId="50" priority="143" operator="lessThan">
      <formula>0.285</formula>
    </cfRule>
  </conditionalFormatting>
  <conditionalFormatting sqref="AI76">
    <cfRule type="expression" dxfId="49" priority="140">
      <formula>AI76="NG"</formula>
    </cfRule>
  </conditionalFormatting>
  <conditionalFormatting sqref="AI77:AI78">
    <cfRule type="expression" dxfId="48" priority="141">
      <formula>$AI$20="NG"</formula>
    </cfRule>
  </conditionalFormatting>
  <conditionalFormatting sqref="AI89">
    <cfRule type="cellIs" dxfId="47" priority="136" operator="lessThan">
      <formula>0.285</formula>
    </cfRule>
  </conditionalFormatting>
  <conditionalFormatting sqref="AI90">
    <cfRule type="expression" dxfId="46" priority="133">
      <formula>AI90="NG"</formula>
    </cfRule>
  </conditionalFormatting>
  <conditionalFormatting sqref="AI91:AI92">
    <cfRule type="expression" dxfId="45" priority="134">
      <formula>$AI$20="NG"</formula>
    </cfRule>
  </conditionalFormatting>
  <conditionalFormatting sqref="AI103">
    <cfRule type="cellIs" dxfId="44" priority="129" operator="lessThan">
      <formula>0.285</formula>
    </cfRule>
  </conditionalFormatting>
  <conditionalFormatting sqref="AI104">
    <cfRule type="expression" dxfId="43" priority="126">
      <formula>AI104="NG"</formula>
    </cfRule>
  </conditionalFormatting>
  <conditionalFormatting sqref="AI105:AI106">
    <cfRule type="expression" dxfId="42" priority="127">
      <formula>$AI$20="NG"</formula>
    </cfRule>
  </conditionalFormatting>
  <conditionalFormatting sqref="AI117">
    <cfRule type="cellIs" dxfId="41" priority="122" operator="lessThan">
      <formula>0.285</formula>
    </cfRule>
  </conditionalFormatting>
  <conditionalFormatting sqref="AI118">
    <cfRule type="expression" dxfId="40" priority="119">
      <formula>AI118="NG"</formula>
    </cfRule>
  </conditionalFormatting>
  <conditionalFormatting sqref="AI119:AI120">
    <cfRule type="expression" dxfId="39" priority="120">
      <formula>$AI$20="NG"</formula>
    </cfRule>
  </conditionalFormatting>
  <conditionalFormatting sqref="AI131">
    <cfRule type="cellIs" dxfId="38" priority="115" operator="lessThan">
      <formula>0.285</formula>
    </cfRule>
  </conditionalFormatting>
  <conditionalFormatting sqref="AI132">
    <cfRule type="expression" dxfId="37" priority="112">
      <formula>AI132="NG"</formula>
    </cfRule>
  </conditionalFormatting>
  <conditionalFormatting sqref="AI133:AI134">
    <cfRule type="expression" dxfId="36" priority="113">
      <formula>$AI$20="NG"</formula>
    </cfRule>
  </conditionalFormatting>
  <conditionalFormatting sqref="AI145">
    <cfRule type="cellIs" dxfId="35" priority="108" operator="lessThan">
      <formula>0.285</formula>
    </cfRule>
  </conditionalFormatting>
  <conditionalFormatting sqref="AI146">
    <cfRule type="expression" dxfId="34" priority="105">
      <formula>AI146="NG"</formula>
    </cfRule>
  </conditionalFormatting>
  <conditionalFormatting sqref="AI147:AI148">
    <cfRule type="expression" dxfId="33" priority="106">
      <formula>$AI$20="NG"</formula>
    </cfRule>
  </conditionalFormatting>
  <conditionalFormatting sqref="AI159">
    <cfRule type="cellIs" dxfId="32" priority="101" operator="lessThan">
      <formula>0.285</formula>
    </cfRule>
  </conditionalFormatting>
  <conditionalFormatting sqref="AI160">
    <cfRule type="expression" dxfId="31" priority="98">
      <formula>AI160="NG"</formula>
    </cfRule>
  </conditionalFormatting>
  <conditionalFormatting sqref="AI161:AI162">
    <cfRule type="expression" dxfId="30" priority="99">
      <formula>$AI$20="NG"</formula>
    </cfRule>
  </conditionalFormatting>
  <conditionalFormatting sqref="AI173">
    <cfRule type="cellIs" dxfId="29" priority="94" operator="lessThan">
      <formula>0.285</formula>
    </cfRule>
  </conditionalFormatting>
  <conditionalFormatting sqref="AI174">
    <cfRule type="expression" dxfId="28" priority="91">
      <formula>AI174="NG"</formula>
    </cfRule>
  </conditionalFormatting>
  <conditionalFormatting sqref="AI175:AI176">
    <cfRule type="expression" dxfId="27" priority="92">
      <formula>$AI$20="NG"</formula>
    </cfRule>
  </conditionalFormatting>
  <conditionalFormatting sqref="AI187">
    <cfRule type="cellIs" dxfId="26" priority="87" operator="lessThan">
      <formula>0.285</formula>
    </cfRule>
  </conditionalFormatting>
  <conditionalFormatting sqref="AI188">
    <cfRule type="expression" dxfId="25" priority="84">
      <formula>AI188="NG"</formula>
    </cfRule>
  </conditionalFormatting>
  <conditionalFormatting sqref="AI189:AI190">
    <cfRule type="expression" dxfId="24" priority="85">
      <formula>$AI$20="NG"</formula>
    </cfRule>
  </conditionalFormatting>
  <conditionalFormatting sqref="AI201">
    <cfRule type="cellIs" dxfId="23" priority="80" operator="lessThan">
      <formula>0.285</formula>
    </cfRule>
  </conditionalFormatting>
  <conditionalFormatting sqref="AI202">
    <cfRule type="expression" dxfId="22" priority="77">
      <formula>AI202="NG"</formula>
    </cfRule>
  </conditionalFormatting>
  <conditionalFormatting sqref="AI203:AI204">
    <cfRule type="expression" dxfId="21" priority="78">
      <formula>$AI$20="NG"</formula>
    </cfRule>
  </conditionalFormatting>
  <conditionalFormatting sqref="AI215">
    <cfRule type="cellIs" dxfId="20" priority="73" operator="lessThan">
      <formula>0.285</formula>
    </cfRule>
  </conditionalFormatting>
  <conditionalFormatting sqref="AI216">
    <cfRule type="expression" dxfId="19" priority="70">
      <formula>AI216="NG"</formula>
    </cfRule>
  </conditionalFormatting>
  <conditionalFormatting sqref="AI217:AI218">
    <cfRule type="expression" dxfId="18" priority="71">
      <formula>$AI$20="NG"</formula>
    </cfRule>
  </conditionalFormatting>
  <conditionalFormatting sqref="AI229">
    <cfRule type="cellIs" dxfId="17" priority="66" operator="lessThan">
      <formula>0.285</formula>
    </cfRule>
  </conditionalFormatting>
  <conditionalFormatting sqref="AI230">
    <cfRule type="expression" dxfId="16" priority="63">
      <formula>AI230="NG"</formula>
    </cfRule>
  </conditionalFormatting>
  <conditionalFormatting sqref="AI231:AI232">
    <cfRule type="expression" dxfId="15" priority="64">
      <formula>$AI$20="NG"</formula>
    </cfRule>
  </conditionalFormatting>
  <conditionalFormatting sqref="AI243">
    <cfRule type="cellIs" dxfId="14" priority="59" operator="lessThan">
      <formula>0.285</formula>
    </cfRule>
  </conditionalFormatting>
  <conditionalFormatting sqref="AI244">
    <cfRule type="expression" dxfId="13" priority="56">
      <formula>AI244="NG"</formula>
    </cfRule>
  </conditionalFormatting>
  <conditionalFormatting sqref="AI245:AI246">
    <cfRule type="expression" dxfId="12" priority="57">
      <formula>$AI$20="NG"</formula>
    </cfRule>
  </conditionalFormatting>
  <conditionalFormatting sqref="AI257">
    <cfRule type="cellIs" dxfId="11" priority="52" operator="lessThan">
      <formula>0.285</formula>
    </cfRule>
  </conditionalFormatting>
  <conditionalFormatting sqref="AI258">
    <cfRule type="expression" dxfId="10" priority="49">
      <formula>AI258="NG"</formula>
    </cfRule>
  </conditionalFormatting>
  <conditionalFormatting sqref="AI259:AI260">
    <cfRule type="expression" dxfId="9" priority="50">
      <formula>$AI$20="NG"</formula>
    </cfRule>
  </conditionalFormatting>
  <conditionalFormatting sqref="AI271">
    <cfRule type="cellIs" dxfId="8" priority="45" operator="lessThan">
      <formula>0.285</formula>
    </cfRule>
  </conditionalFormatting>
  <conditionalFormatting sqref="AI272">
    <cfRule type="expression" dxfId="7" priority="42">
      <formula>AI272="NG"</formula>
    </cfRule>
  </conditionalFormatting>
  <conditionalFormatting sqref="AI273:AI274">
    <cfRule type="expression" dxfId="6" priority="43">
      <formula>$AI$20="NG"</formula>
    </cfRule>
  </conditionalFormatting>
  <conditionalFormatting sqref="AI285">
    <cfRule type="cellIs" dxfId="5" priority="38" operator="lessThan">
      <formula>0.285</formula>
    </cfRule>
  </conditionalFormatting>
  <conditionalFormatting sqref="AI286">
    <cfRule type="expression" dxfId="4" priority="35">
      <formula>AI286="NG"</formula>
    </cfRule>
  </conditionalFormatting>
  <conditionalFormatting sqref="AI287:AI288">
    <cfRule type="expression" dxfId="3" priority="36">
      <formula>$AI$20="NG"</formula>
    </cfRule>
  </conditionalFormatting>
  <conditionalFormatting sqref="AI299">
    <cfRule type="cellIs" dxfId="2" priority="31" operator="lessThan">
      <formula>0.285</formula>
    </cfRule>
  </conditionalFormatting>
  <conditionalFormatting sqref="AI300">
    <cfRule type="expression" dxfId="1" priority="28">
      <formula>AI300="NG"</formula>
    </cfRule>
  </conditionalFormatting>
  <conditionalFormatting sqref="AI301:AI302">
    <cfRule type="expression" dxfId="0" priority="29">
      <formula>$AI$20="NG"</formula>
    </cfRule>
  </conditionalFormatting>
  <dataValidations count="3">
    <dataValidation type="list" allowBlank="1" showDropDown="0" showInputMessage="1" showErrorMessage="1" sqref="C46:AG46 C144:AG144 C88:AG88 C32:AG32 C186:AG186 C130:AG130 C74:AG74 C60:AG60 C200:AG200 C116:AG116 C102:AG102 C172:AG172 C158:AG158 C214:AG214 C228:AG228 C242:AG242 C256:AG256 C270:AG270 C284:AG284 C298:AG298 D18:AG18">
      <formula1>"　,夏休,冬休,中止"</formula1>
    </dataValidation>
    <dataValidation type="list" allowBlank="1" showDropDown="0" showInputMessage="1" showErrorMessage="1" sqref="C33:AG34 C47:AG48 C61:AG62 C75:AG76 C89:AG90 C103:AG104 C117:AG118 C131:AG132 C145:AG146 C159:AG160 C173:AG174 C187:AG188 C201:AG202 C215:AG216 C229:AG230 C243:AG244 C257:AG258 C271:AG272 C285:AG286 C299:AG300 C19:AG20">
      <formula1>INDIRECT(C21)</formula1>
    </dataValidation>
    <dataValidation type="list" allowBlank="1" showDropDown="0" showInputMessage="1" showErrorMessage="1" sqref="C18">
      <formula1>"　,夏休,冬休,中止,"</formula1>
    </dataValidation>
  </dataValidations>
  <pageMargins left="0.51181102362204722" right="0.11811023622047245" top="0.55118110236220474" bottom="0.35433070866141736" header="0.31496062992125984" footer="0.31496062992125984"/>
  <pageSetup paperSize="9" scale="64" fitToWidth="1" fitToHeight="0" orientation="portrait" usePrinterDefaults="1" r:id="rId1"/>
  <headerFooter>
    <oddHeader xml:space="preserve">&amp;R&amp;"ＤＦ特太ゴシック体,標準"（別紙２）&amp;"-,標準"
</oddHeader>
  </headerFooter>
  <rowBreaks count="2" manualBreakCount="2">
    <brk id="118" max="34" man="1"/>
    <brk id="262" max="34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91"/>
  <sheetViews>
    <sheetView topLeftCell="A4" workbookViewId="0">
      <selection activeCell="J2" sqref="J2"/>
    </sheetView>
  </sheetViews>
  <sheetFormatPr defaultRowHeight="13.5"/>
  <cols>
    <col min="8" max="8" width="14.875" customWidth="1"/>
    <col min="9" max="9" width="14.125" customWidth="1"/>
  </cols>
  <sheetData>
    <row r="1" spans="1:9" ht="84.75" customHeight="1">
      <c r="H1" s="141" t="s">
        <v>52</v>
      </c>
      <c r="I1" s="141"/>
    </row>
    <row r="2" spans="1:9" ht="18" customHeight="1">
      <c r="A2" s="135"/>
      <c r="B2" s="135" t="s">
        <v>7</v>
      </c>
      <c r="C2" s="135" t="s">
        <v>29</v>
      </c>
      <c r="D2" s="135" t="s">
        <v>34</v>
      </c>
      <c r="E2" s="135" t="s">
        <v>35</v>
      </c>
      <c r="F2" s="135" t="s">
        <v>37</v>
      </c>
      <c r="G2" s="140"/>
      <c r="H2" s="142" t="s">
        <v>53</v>
      </c>
      <c r="I2" s="142" t="s">
        <v>54</v>
      </c>
    </row>
    <row r="3" spans="1:9" ht="18" customHeight="1">
      <c r="A3" s="136" t="s">
        <v>33</v>
      </c>
      <c r="B3" s="139"/>
      <c r="C3" s="139"/>
      <c r="D3" s="139"/>
      <c r="E3" s="139"/>
      <c r="F3" s="139"/>
      <c r="G3" s="140"/>
      <c r="H3" s="143">
        <v>45292</v>
      </c>
      <c r="I3" s="139" t="s">
        <v>14</v>
      </c>
    </row>
    <row r="4" spans="1:9" ht="18" customHeight="1">
      <c r="A4" s="137"/>
      <c r="B4" s="139" t="s">
        <v>36</v>
      </c>
      <c r="C4" s="139" t="s">
        <v>36</v>
      </c>
      <c r="D4" s="139" t="s">
        <v>36</v>
      </c>
      <c r="E4" s="139" t="s">
        <v>26</v>
      </c>
      <c r="F4" s="139" t="s">
        <v>26</v>
      </c>
      <c r="G4" s="140"/>
      <c r="H4" s="143">
        <v>45299</v>
      </c>
      <c r="I4" s="139" t="s">
        <v>40</v>
      </c>
    </row>
    <row r="5" spans="1:9" ht="18" customHeight="1">
      <c r="A5" s="138"/>
      <c r="B5" s="139"/>
      <c r="C5" s="139"/>
      <c r="D5" s="139"/>
      <c r="E5" s="139"/>
      <c r="F5" s="139" t="s">
        <v>38</v>
      </c>
      <c r="G5" s="140"/>
      <c r="H5" s="143">
        <v>45333</v>
      </c>
      <c r="I5" s="139" t="s">
        <v>23</v>
      </c>
    </row>
    <row r="6" spans="1:9" ht="18" customHeight="1">
      <c r="H6" s="143">
        <v>45334</v>
      </c>
      <c r="I6" s="139" t="s">
        <v>41</v>
      </c>
    </row>
    <row r="7" spans="1:9" ht="18" customHeight="1">
      <c r="H7" s="143">
        <v>45345</v>
      </c>
      <c r="I7" s="139" t="s">
        <v>42</v>
      </c>
    </row>
    <row r="8" spans="1:9" ht="18" customHeight="1">
      <c r="H8" s="143">
        <v>45371</v>
      </c>
      <c r="I8" s="139" t="s">
        <v>20</v>
      </c>
    </row>
    <row r="9" spans="1:9" ht="18" customHeight="1">
      <c r="H9" s="143">
        <v>45411</v>
      </c>
      <c r="I9" s="139" t="s">
        <v>44</v>
      </c>
    </row>
    <row r="10" spans="1:9" ht="18" customHeight="1">
      <c r="H10" s="143">
        <v>45415</v>
      </c>
      <c r="I10" s="139" t="s">
        <v>10</v>
      </c>
    </row>
    <row r="11" spans="1:9" ht="18" customHeight="1">
      <c r="H11" s="143">
        <v>45416</v>
      </c>
      <c r="I11" s="139" t="s">
        <v>45</v>
      </c>
    </row>
    <row r="12" spans="1:9" ht="18" customHeight="1">
      <c r="H12" s="143">
        <v>45417</v>
      </c>
      <c r="I12" s="139" t="s">
        <v>17</v>
      </c>
    </row>
    <row r="13" spans="1:9" ht="18" customHeight="1">
      <c r="H13" s="143">
        <v>45418</v>
      </c>
      <c r="I13" s="139" t="s">
        <v>41</v>
      </c>
    </row>
    <row r="14" spans="1:9" ht="18" customHeight="1">
      <c r="H14" s="143">
        <v>45488</v>
      </c>
      <c r="I14" s="139" t="s">
        <v>43</v>
      </c>
    </row>
    <row r="15" spans="1:9" ht="18" customHeight="1">
      <c r="H15" s="143">
        <v>45515</v>
      </c>
      <c r="I15" s="139" t="s">
        <v>47</v>
      </c>
    </row>
    <row r="16" spans="1:9" ht="18" customHeight="1">
      <c r="H16" s="143">
        <v>45516</v>
      </c>
      <c r="I16" s="139" t="s">
        <v>41</v>
      </c>
    </row>
    <row r="17" spans="8:9" ht="18" customHeight="1">
      <c r="H17" s="143">
        <v>45551</v>
      </c>
      <c r="I17" s="139" t="s">
        <v>46</v>
      </c>
    </row>
    <row r="18" spans="8:9" ht="18" customHeight="1">
      <c r="H18" s="143">
        <v>45557</v>
      </c>
      <c r="I18" s="139" t="s">
        <v>48</v>
      </c>
    </row>
    <row r="19" spans="8:9" ht="18" customHeight="1">
      <c r="H19" s="143">
        <v>45558</v>
      </c>
      <c r="I19" s="139" t="s">
        <v>41</v>
      </c>
    </row>
    <row r="20" spans="8:9" ht="18" customHeight="1">
      <c r="H20" s="143">
        <v>45579</v>
      </c>
      <c r="I20" s="139" t="s">
        <v>1</v>
      </c>
    </row>
    <row r="21" spans="8:9" ht="18" customHeight="1">
      <c r="H21" s="143">
        <v>45599</v>
      </c>
      <c r="I21" s="139" t="s">
        <v>50</v>
      </c>
    </row>
    <row r="22" spans="8:9" ht="18" customHeight="1">
      <c r="H22" s="143">
        <v>45600</v>
      </c>
      <c r="I22" s="139" t="s">
        <v>41</v>
      </c>
    </row>
    <row r="23" spans="8:9" ht="18" customHeight="1">
      <c r="H23" s="143">
        <v>45619</v>
      </c>
      <c r="I23" s="139" t="s">
        <v>51</v>
      </c>
    </row>
    <row r="24" spans="8:9" ht="18" customHeight="1">
      <c r="H24" s="143">
        <v>45658</v>
      </c>
      <c r="I24" s="139" t="s">
        <v>14</v>
      </c>
    </row>
    <row r="25" spans="8:9" ht="18" customHeight="1">
      <c r="H25" s="143">
        <v>45670</v>
      </c>
      <c r="I25" s="139" t="s">
        <v>40</v>
      </c>
    </row>
    <row r="26" spans="8:9" ht="18" customHeight="1">
      <c r="H26" s="143">
        <v>45699</v>
      </c>
      <c r="I26" s="139" t="s">
        <v>23</v>
      </c>
    </row>
    <row r="27" spans="8:9" ht="18" customHeight="1">
      <c r="H27" s="143">
        <v>45711</v>
      </c>
      <c r="I27" s="139" t="s">
        <v>42</v>
      </c>
    </row>
    <row r="28" spans="8:9" ht="18" customHeight="1">
      <c r="H28" s="143">
        <v>45712</v>
      </c>
      <c r="I28" s="139" t="s">
        <v>41</v>
      </c>
    </row>
    <row r="29" spans="8:9" ht="18" customHeight="1">
      <c r="H29" s="143">
        <v>45736</v>
      </c>
      <c r="I29" s="139" t="s">
        <v>20</v>
      </c>
    </row>
    <row r="30" spans="8:9" ht="18" customHeight="1">
      <c r="H30" s="143">
        <v>45776</v>
      </c>
      <c r="I30" s="139" t="s">
        <v>44</v>
      </c>
    </row>
    <row r="31" spans="8:9" ht="18" customHeight="1">
      <c r="H31" s="143">
        <v>45780</v>
      </c>
      <c r="I31" s="139" t="s">
        <v>10</v>
      </c>
    </row>
    <row r="32" spans="8:9" ht="18" customHeight="1">
      <c r="H32" s="143">
        <v>45781</v>
      </c>
      <c r="I32" s="139" t="s">
        <v>45</v>
      </c>
    </row>
    <row r="33" spans="8:9" ht="18" customHeight="1">
      <c r="H33" s="143">
        <v>45782</v>
      </c>
      <c r="I33" s="139" t="s">
        <v>17</v>
      </c>
    </row>
    <row r="34" spans="8:9" ht="18" customHeight="1">
      <c r="H34" s="143">
        <v>45783</v>
      </c>
      <c r="I34" s="139" t="s">
        <v>41</v>
      </c>
    </row>
    <row r="35" spans="8:9" ht="18" customHeight="1">
      <c r="H35" s="143">
        <v>45859</v>
      </c>
      <c r="I35" s="139" t="s">
        <v>43</v>
      </c>
    </row>
    <row r="36" spans="8:9" ht="18" customHeight="1">
      <c r="H36" s="143">
        <v>45880</v>
      </c>
      <c r="I36" s="139" t="s">
        <v>47</v>
      </c>
    </row>
    <row r="37" spans="8:9" ht="18" customHeight="1">
      <c r="H37" s="143">
        <v>45915</v>
      </c>
      <c r="I37" s="139" t="s">
        <v>46</v>
      </c>
    </row>
    <row r="38" spans="8:9" ht="18" customHeight="1">
      <c r="H38" s="143">
        <v>45923</v>
      </c>
      <c r="I38" s="139" t="s">
        <v>48</v>
      </c>
    </row>
    <row r="39" spans="8:9" ht="18" customHeight="1">
      <c r="H39" s="143">
        <v>45943</v>
      </c>
      <c r="I39" s="139" t="s">
        <v>1</v>
      </c>
    </row>
    <row r="40" spans="8:9" ht="18" customHeight="1">
      <c r="H40" s="143">
        <v>45964</v>
      </c>
      <c r="I40" s="139" t="s">
        <v>50</v>
      </c>
    </row>
    <row r="41" spans="8:9" ht="18" customHeight="1">
      <c r="H41" s="143">
        <v>45984</v>
      </c>
      <c r="I41" s="139" t="s">
        <v>51</v>
      </c>
    </row>
    <row r="42" spans="8:9" ht="18" customHeight="1">
      <c r="H42" s="143">
        <v>45985</v>
      </c>
      <c r="I42" s="139" t="s">
        <v>41</v>
      </c>
    </row>
    <row r="43" spans="8:9" ht="18" customHeight="1">
      <c r="H43" s="143">
        <v>46023</v>
      </c>
      <c r="I43" s="139" t="s">
        <v>14</v>
      </c>
    </row>
    <row r="44" spans="8:9" ht="18" customHeight="1">
      <c r="H44" s="143">
        <v>46034</v>
      </c>
      <c r="I44" s="139" t="s">
        <v>40</v>
      </c>
    </row>
    <row r="45" spans="8:9" ht="18" customHeight="1">
      <c r="H45" s="143">
        <v>46064</v>
      </c>
      <c r="I45" s="139" t="s">
        <v>39</v>
      </c>
    </row>
    <row r="46" spans="8:9" ht="18" customHeight="1">
      <c r="H46" s="143">
        <v>46076</v>
      </c>
      <c r="I46" s="139" t="s">
        <v>42</v>
      </c>
    </row>
    <row r="47" spans="8:9" ht="18" customHeight="1">
      <c r="H47" s="143"/>
      <c r="I47" s="139"/>
    </row>
    <row r="48" spans="8:9">
      <c r="H48" s="143">
        <v>46101</v>
      </c>
      <c r="I48" s="139" t="s">
        <v>58</v>
      </c>
    </row>
    <row r="49" spans="8:9">
      <c r="H49" s="143">
        <v>46141</v>
      </c>
      <c r="I49" s="139" t="s">
        <v>44</v>
      </c>
    </row>
    <row r="50" spans="8:9">
      <c r="H50" s="143">
        <v>46145</v>
      </c>
      <c r="I50" s="139" t="s">
        <v>10</v>
      </c>
    </row>
    <row r="51" spans="8:9">
      <c r="H51" s="143">
        <v>46146</v>
      </c>
      <c r="I51" s="139" t="s">
        <v>45</v>
      </c>
    </row>
    <row r="52" spans="8:9">
      <c r="H52" s="143">
        <v>46147</v>
      </c>
      <c r="I52" s="139" t="s">
        <v>17</v>
      </c>
    </row>
    <row r="53" spans="8:9">
      <c r="H53" s="143">
        <v>46148</v>
      </c>
      <c r="I53" s="139" t="s">
        <v>41</v>
      </c>
    </row>
    <row r="54" spans="8:9">
      <c r="H54" s="143">
        <v>46223</v>
      </c>
      <c r="I54" s="139" t="s">
        <v>43</v>
      </c>
    </row>
    <row r="55" spans="8:9">
      <c r="H55" s="143">
        <v>46245</v>
      </c>
      <c r="I55" s="139" t="s">
        <v>47</v>
      </c>
    </row>
    <row r="56" spans="8:9">
      <c r="H56" s="143">
        <v>46286</v>
      </c>
      <c r="I56" s="139" t="s">
        <v>46</v>
      </c>
    </row>
    <row r="57" spans="8:9">
      <c r="H57" s="143">
        <v>46288</v>
      </c>
      <c r="I57" s="139" t="s">
        <v>48</v>
      </c>
    </row>
    <row r="58" spans="8:9">
      <c r="H58" s="143">
        <v>46307</v>
      </c>
      <c r="I58" s="139" t="s">
        <v>1</v>
      </c>
    </row>
    <row r="59" spans="8:9">
      <c r="H59" s="143">
        <v>46329</v>
      </c>
      <c r="I59" s="139" t="s">
        <v>50</v>
      </c>
    </row>
    <row r="60" spans="8:9">
      <c r="H60" s="143">
        <v>46349</v>
      </c>
      <c r="I60" s="139" t="s">
        <v>51</v>
      </c>
    </row>
    <row r="61" spans="8:9">
      <c r="H61" s="143"/>
      <c r="I61" s="139"/>
    </row>
    <row r="62" spans="8:9">
      <c r="H62" s="143">
        <v>46388</v>
      </c>
      <c r="I62" s="139" t="s">
        <v>14</v>
      </c>
    </row>
    <row r="63" spans="8:9">
      <c r="H63" s="143">
        <v>46398</v>
      </c>
      <c r="I63" s="139" t="s">
        <v>40</v>
      </c>
    </row>
    <row r="64" spans="8:9">
      <c r="H64" s="143">
        <v>46429</v>
      </c>
      <c r="I64" s="139" t="s">
        <v>23</v>
      </c>
    </row>
    <row r="65" spans="8:9">
      <c r="H65" s="143">
        <v>46441</v>
      </c>
      <c r="I65" s="139" t="s">
        <v>42</v>
      </c>
    </row>
    <row r="66" spans="8:9">
      <c r="H66" s="143">
        <v>46467</v>
      </c>
      <c r="I66" s="139" t="s">
        <v>20</v>
      </c>
    </row>
    <row r="67" spans="8:9">
      <c r="H67" s="143">
        <v>46468</v>
      </c>
      <c r="I67" s="139" t="s">
        <v>41</v>
      </c>
    </row>
    <row r="68" spans="8:9">
      <c r="H68" s="143">
        <v>46506</v>
      </c>
      <c r="I68" s="139" t="s">
        <v>44</v>
      </c>
    </row>
    <row r="69" spans="8:9">
      <c r="H69" s="143">
        <v>46510</v>
      </c>
      <c r="I69" s="139" t="s">
        <v>10</v>
      </c>
    </row>
    <row r="70" spans="8:9">
      <c r="H70" s="143">
        <v>46511</v>
      </c>
      <c r="I70" s="139" t="s">
        <v>45</v>
      </c>
    </row>
    <row r="71" spans="8:9">
      <c r="H71" s="143">
        <v>46512</v>
      </c>
      <c r="I71" s="139" t="s">
        <v>17</v>
      </c>
    </row>
    <row r="72" spans="8:9">
      <c r="H72" s="143">
        <v>46587</v>
      </c>
      <c r="I72" s="139" t="s">
        <v>43</v>
      </c>
    </row>
    <row r="73" spans="8:9">
      <c r="H73" s="143">
        <v>46610</v>
      </c>
      <c r="I73" s="139" t="s">
        <v>47</v>
      </c>
    </row>
    <row r="74" spans="8:9">
      <c r="H74" s="143">
        <v>46650</v>
      </c>
      <c r="I74" s="139" t="s">
        <v>46</v>
      </c>
    </row>
    <row r="75" spans="8:9">
      <c r="H75" s="143">
        <v>46653</v>
      </c>
      <c r="I75" s="139" t="s">
        <v>48</v>
      </c>
    </row>
    <row r="76" spans="8:9">
      <c r="H76" s="143">
        <v>46671</v>
      </c>
      <c r="I76" s="139" t="s">
        <v>1</v>
      </c>
    </row>
    <row r="77" spans="8:9">
      <c r="H77" s="143">
        <v>46694</v>
      </c>
      <c r="I77" s="139" t="s">
        <v>50</v>
      </c>
    </row>
    <row r="78" spans="8:9">
      <c r="H78" s="143">
        <v>46714</v>
      </c>
      <c r="I78" s="139" t="s">
        <v>51</v>
      </c>
    </row>
    <row r="79" spans="8:9">
      <c r="H79" s="143"/>
      <c r="I79" s="139"/>
    </row>
    <row r="80" spans="8:9">
      <c r="H80" s="143"/>
      <c r="I80" s="139"/>
    </row>
    <row r="81" spans="8:9">
      <c r="H81" s="143"/>
      <c r="I81" s="139"/>
    </row>
    <row r="82" spans="8:9">
      <c r="H82" s="143"/>
      <c r="I82" s="139"/>
    </row>
    <row r="83" spans="8:9">
      <c r="H83" s="143"/>
      <c r="I83" s="139"/>
    </row>
    <row r="84" spans="8:9">
      <c r="H84" s="143"/>
      <c r="I84" s="139"/>
    </row>
    <row r="85" spans="8:9">
      <c r="H85" s="143"/>
      <c r="I85" s="139"/>
    </row>
    <row r="86" spans="8:9">
      <c r="H86" s="143"/>
      <c r="I86" s="139"/>
    </row>
    <row r="87" spans="8:9">
      <c r="H87" s="143"/>
      <c r="I87" s="139"/>
    </row>
    <row r="88" spans="8:9">
      <c r="H88" s="143"/>
      <c r="I88" s="139"/>
    </row>
    <row r="89" spans="8:9">
      <c r="H89" s="143"/>
      <c r="I89" s="139"/>
    </row>
    <row r="90" spans="8:9">
      <c r="H90" s="143"/>
      <c r="I90" s="139"/>
    </row>
    <row r="91" spans="8:9">
      <c r="H91" s="143"/>
      <c r="I91" s="139"/>
    </row>
    <row r="92" spans="8:9">
      <c r="H92" s="143"/>
      <c r="I92" s="139"/>
    </row>
    <row r="93" spans="8:9">
      <c r="H93" s="143"/>
      <c r="I93" s="139"/>
    </row>
    <row r="94" spans="8:9">
      <c r="H94" s="143"/>
      <c r="I94" s="139"/>
    </row>
    <row r="95" spans="8:9">
      <c r="H95" s="143"/>
      <c r="I95" s="139"/>
    </row>
    <row r="96" spans="8:9">
      <c r="H96" s="143"/>
      <c r="I96" s="139"/>
    </row>
    <row r="97" spans="8:9">
      <c r="H97" s="143"/>
      <c r="I97" s="139"/>
    </row>
    <row r="98" spans="8:9">
      <c r="H98" s="143"/>
      <c r="I98" s="139"/>
    </row>
    <row r="99" spans="8:9">
      <c r="H99" s="143"/>
      <c r="I99" s="139"/>
    </row>
    <row r="100" spans="8:9">
      <c r="H100" s="143"/>
      <c r="I100" s="139"/>
    </row>
    <row r="101" spans="8:9">
      <c r="H101" s="143"/>
      <c r="I101" s="139"/>
    </row>
    <row r="102" spans="8:9">
      <c r="H102" s="143"/>
      <c r="I102" s="139"/>
    </row>
    <row r="103" spans="8:9">
      <c r="H103" s="143"/>
      <c r="I103" s="139"/>
    </row>
    <row r="104" spans="8:9">
      <c r="H104" s="143"/>
      <c r="I104" s="139"/>
    </row>
    <row r="105" spans="8:9">
      <c r="H105" s="143"/>
      <c r="I105" s="139"/>
    </row>
    <row r="106" spans="8:9">
      <c r="H106" s="143"/>
      <c r="I106" s="139"/>
    </row>
    <row r="107" spans="8:9">
      <c r="H107" s="143"/>
      <c r="I107" s="139"/>
    </row>
    <row r="108" spans="8:9">
      <c r="H108" s="143"/>
      <c r="I108" s="139"/>
    </row>
    <row r="109" spans="8:9">
      <c r="H109" s="143"/>
      <c r="I109" s="139"/>
    </row>
    <row r="110" spans="8:9">
      <c r="H110" s="143"/>
      <c r="I110" s="139"/>
    </row>
    <row r="111" spans="8:9">
      <c r="H111" s="143"/>
      <c r="I111" s="139"/>
    </row>
    <row r="112" spans="8:9">
      <c r="H112" s="143"/>
      <c r="I112" s="139"/>
    </row>
    <row r="113" spans="8:9">
      <c r="H113" s="143"/>
      <c r="I113" s="139"/>
    </row>
    <row r="114" spans="8:9">
      <c r="H114" s="143"/>
      <c r="I114" s="139"/>
    </row>
    <row r="115" spans="8:9">
      <c r="H115" s="143"/>
      <c r="I115" s="139"/>
    </row>
    <row r="116" spans="8:9">
      <c r="H116" s="143"/>
      <c r="I116" s="139"/>
    </row>
    <row r="117" spans="8:9">
      <c r="H117" s="143"/>
      <c r="I117" s="139"/>
    </row>
    <row r="118" spans="8:9">
      <c r="H118" s="143"/>
      <c r="I118" s="139"/>
    </row>
    <row r="119" spans="8:9">
      <c r="H119" s="143"/>
      <c r="I119" s="139"/>
    </row>
    <row r="120" spans="8:9">
      <c r="H120" s="143"/>
      <c r="I120" s="139"/>
    </row>
    <row r="121" spans="8:9">
      <c r="H121" s="143"/>
      <c r="I121" s="139"/>
    </row>
    <row r="122" spans="8:9">
      <c r="H122" s="143"/>
      <c r="I122" s="139"/>
    </row>
    <row r="123" spans="8:9">
      <c r="H123" s="143"/>
      <c r="I123" s="139"/>
    </row>
    <row r="124" spans="8:9">
      <c r="H124" s="143"/>
      <c r="I124" s="139"/>
    </row>
    <row r="125" spans="8:9">
      <c r="H125" s="143"/>
      <c r="I125" s="139"/>
    </row>
    <row r="126" spans="8:9">
      <c r="H126" s="143"/>
      <c r="I126" s="139"/>
    </row>
    <row r="127" spans="8:9">
      <c r="H127" s="143"/>
      <c r="I127" s="139"/>
    </row>
    <row r="128" spans="8:9">
      <c r="H128" s="143"/>
      <c r="I128" s="139"/>
    </row>
    <row r="129" spans="8:9">
      <c r="H129" s="143"/>
      <c r="I129" s="139"/>
    </row>
    <row r="130" spans="8:9">
      <c r="H130" s="143"/>
      <c r="I130" s="139"/>
    </row>
    <row r="131" spans="8:9">
      <c r="H131" s="143"/>
      <c r="I131" s="139"/>
    </row>
    <row r="132" spans="8:9">
      <c r="H132" s="143"/>
      <c r="I132" s="139"/>
    </row>
    <row r="133" spans="8:9">
      <c r="H133" s="143"/>
      <c r="I133" s="139"/>
    </row>
    <row r="134" spans="8:9">
      <c r="H134" s="143"/>
      <c r="I134" s="139"/>
    </row>
    <row r="135" spans="8:9">
      <c r="H135" s="143"/>
      <c r="I135" s="139"/>
    </row>
    <row r="136" spans="8:9">
      <c r="H136" s="143"/>
      <c r="I136" s="139"/>
    </row>
    <row r="137" spans="8:9">
      <c r="H137" s="143"/>
      <c r="I137" s="139"/>
    </row>
    <row r="138" spans="8:9">
      <c r="H138" s="143"/>
      <c r="I138" s="139"/>
    </row>
    <row r="139" spans="8:9">
      <c r="H139" s="143"/>
      <c r="I139" s="139"/>
    </row>
    <row r="140" spans="8:9">
      <c r="H140" s="143"/>
      <c r="I140" s="139"/>
    </row>
    <row r="141" spans="8:9">
      <c r="H141" s="143"/>
      <c r="I141" s="139"/>
    </row>
    <row r="142" spans="8:9">
      <c r="H142" s="143"/>
      <c r="I142" s="139"/>
    </row>
    <row r="143" spans="8:9">
      <c r="H143" s="143"/>
      <c r="I143" s="139"/>
    </row>
    <row r="144" spans="8:9">
      <c r="H144" s="143"/>
      <c r="I144" s="139"/>
    </row>
    <row r="145" spans="8:9">
      <c r="H145" s="143"/>
      <c r="I145" s="139"/>
    </row>
    <row r="146" spans="8:9">
      <c r="H146" s="143"/>
      <c r="I146" s="139"/>
    </row>
    <row r="147" spans="8:9">
      <c r="H147" s="143"/>
      <c r="I147" s="139"/>
    </row>
    <row r="148" spans="8:9">
      <c r="H148" s="143"/>
      <c r="I148" s="139"/>
    </row>
    <row r="149" spans="8:9">
      <c r="H149" s="143"/>
      <c r="I149" s="139"/>
    </row>
    <row r="150" spans="8:9">
      <c r="H150" s="143"/>
      <c r="I150" s="139"/>
    </row>
    <row r="151" spans="8:9">
      <c r="H151" s="143"/>
      <c r="I151" s="139"/>
    </row>
    <row r="152" spans="8:9">
      <c r="H152" s="143"/>
      <c r="I152" s="139"/>
    </row>
    <row r="153" spans="8:9">
      <c r="H153" s="143"/>
      <c r="I153" s="139"/>
    </row>
    <row r="154" spans="8:9">
      <c r="H154" s="143"/>
      <c r="I154" s="139"/>
    </row>
    <row r="155" spans="8:9">
      <c r="H155" s="143"/>
      <c r="I155" s="139"/>
    </row>
    <row r="156" spans="8:9">
      <c r="H156" s="143"/>
      <c r="I156" s="139"/>
    </row>
    <row r="157" spans="8:9">
      <c r="H157" s="143"/>
      <c r="I157" s="139"/>
    </row>
    <row r="158" spans="8:9">
      <c r="H158" s="143"/>
      <c r="I158" s="139"/>
    </row>
    <row r="159" spans="8:9">
      <c r="H159" s="143"/>
      <c r="I159" s="139"/>
    </row>
    <row r="160" spans="8:9">
      <c r="H160" s="143"/>
      <c r="I160" s="139"/>
    </row>
    <row r="161" spans="8:9">
      <c r="H161" s="143"/>
      <c r="I161" s="139"/>
    </row>
    <row r="162" spans="8:9">
      <c r="H162" s="143"/>
      <c r="I162" s="139"/>
    </row>
    <row r="163" spans="8:9">
      <c r="H163" s="143"/>
      <c r="I163" s="139"/>
    </row>
    <row r="164" spans="8:9">
      <c r="H164" s="143"/>
      <c r="I164" s="139"/>
    </row>
    <row r="165" spans="8:9">
      <c r="H165" s="143"/>
      <c r="I165" s="139"/>
    </row>
    <row r="166" spans="8:9">
      <c r="H166" s="143"/>
      <c r="I166" s="139"/>
    </row>
    <row r="167" spans="8:9">
      <c r="H167" s="143"/>
      <c r="I167" s="139"/>
    </row>
    <row r="168" spans="8:9">
      <c r="H168" s="143"/>
      <c r="I168" s="139"/>
    </row>
    <row r="169" spans="8:9">
      <c r="H169" s="143"/>
      <c r="I169" s="139"/>
    </row>
    <row r="170" spans="8:9">
      <c r="H170" s="143"/>
      <c r="I170" s="139"/>
    </row>
    <row r="171" spans="8:9">
      <c r="H171" s="143"/>
      <c r="I171" s="139"/>
    </row>
    <row r="172" spans="8:9">
      <c r="H172" s="143"/>
      <c r="I172" s="139"/>
    </row>
    <row r="173" spans="8:9">
      <c r="H173" s="143"/>
      <c r="I173" s="139"/>
    </row>
    <row r="174" spans="8:9">
      <c r="H174" s="143"/>
      <c r="I174" s="139"/>
    </row>
    <row r="175" spans="8:9">
      <c r="H175" s="143"/>
      <c r="I175" s="139"/>
    </row>
    <row r="176" spans="8:9">
      <c r="H176" s="143"/>
      <c r="I176" s="139"/>
    </row>
    <row r="177" spans="8:9">
      <c r="H177" s="143"/>
      <c r="I177" s="139"/>
    </row>
    <row r="178" spans="8:9">
      <c r="H178" s="143"/>
      <c r="I178" s="139"/>
    </row>
    <row r="179" spans="8:9">
      <c r="H179" s="143"/>
      <c r="I179" s="139"/>
    </row>
    <row r="180" spans="8:9">
      <c r="H180" s="143"/>
      <c r="I180" s="139"/>
    </row>
    <row r="181" spans="8:9">
      <c r="H181" s="143"/>
      <c r="I181" s="139"/>
    </row>
    <row r="182" spans="8:9">
      <c r="H182" s="143"/>
      <c r="I182" s="139"/>
    </row>
    <row r="183" spans="8:9">
      <c r="H183" s="143"/>
      <c r="I183" s="139"/>
    </row>
    <row r="184" spans="8:9">
      <c r="H184" s="143"/>
      <c r="I184" s="139"/>
    </row>
    <row r="185" spans="8:9">
      <c r="H185" s="143"/>
      <c r="I185" s="139"/>
    </row>
    <row r="186" spans="8:9">
      <c r="H186" s="143"/>
      <c r="I186" s="139"/>
    </row>
    <row r="187" spans="8:9">
      <c r="H187" s="143"/>
      <c r="I187" s="139"/>
    </row>
    <row r="188" spans="8:9">
      <c r="H188" s="143"/>
      <c r="I188" s="139"/>
    </row>
    <row r="189" spans="8:9">
      <c r="H189" s="143"/>
      <c r="I189" s="139"/>
    </row>
    <row r="190" spans="8:9">
      <c r="H190" s="143"/>
      <c r="I190" s="139"/>
    </row>
    <row r="191" spans="8:9">
      <c r="H191" s="143"/>
      <c r="I191" s="139"/>
    </row>
    <row r="192" spans="8:9">
      <c r="H192" s="143"/>
      <c r="I192" s="139"/>
    </row>
    <row r="193" spans="8:9">
      <c r="H193" s="143"/>
      <c r="I193" s="139"/>
    </row>
    <row r="194" spans="8:9">
      <c r="H194" s="143"/>
      <c r="I194" s="139"/>
    </row>
    <row r="195" spans="8:9">
      <c r="H195" s="143"/>
      <c r="I195" s="139"/>
    </row>
    <row r="196" spans="8:9">
      <c r="H196" s="143"/>
      <c r="I196" s="139"/>
    </row>
    <row r="197" spans="8:9">
      <c r="H197" s="143"/>
      <c r="I197" s="139"/>
    </row>
    <row r="198" spans="8:9">
      <c r="H198" s="143"/>
      <c r="I198" s="139"/>
    </row>
    <row r="199" spans="8:9">
      <c r="H199" s="143"/>
      <c r="I199" s="139"/>
    </row>
    <row r="200" spans="8:9">
      <c r="H200" s="143"/>
      <c r="I200" s="139"/>
    </row>
    <row r="201" spans="8:9">
      <c r="H201" s="143"/>
      <c r="I201" s="139"/>
    </row>
    <row r="202" spans="8:9">
      <c r="H202" s="143"/>
      <c r="I202" s="139"/>
    </row>
    <row r="203" spans="8:9">
      <c r="H203" s="143"/>
      <c r="I203" s="139"/>
    </row>
    <row r="204" spans="8:9">
      <c r="H204" s="143"/>
      <c r="I204" s="139"/>
    </row>
    <row r="205" spans="8:9">
      <c r="H205" s="143"/>
      <c r="I205" s="139"/>
    </row>
    <row r="206" spans="8:9">
      <c r="H206" s="143"/>
      <c r="I206" s="139"/>
    </row>
    <row r="207" spans="8:9">
      <c r="H207" s="143"/>
      <c r="I207" s="139"/>
    </row>
    <row r="208" spans="8:9">
      <c r="H208" s="143"/>
      <c r="I208" s="139"/>
    </row>
    <row r="209" spans="8:9">
      <c r="H209" s="143"/>
      <c r="I209" s="139"/>
    </row>
    <row r="210" spans="8:9">
      <c r="H210" s="143"/>
      <c r="I210" s="139"/>
    </row>
    <row r="211" spans="8:9">
      <c r="H211" s="143"/>
      <c r="I211" s="139"/>
    </row>
    <row r="212" spans="8:9">
      <c r="H212" s="143"/>
      <c r="I212" s="139"/>
    </row>
    <row r="213" spans="8:9">
      <c r="H213" s="143"/>
      <c r="I213" s="139"/>
    </row>
    <row r="214" spans="8:9">
      <c r="H214" s="143"/>
      <c r="I214" s="139"/>
    </row>
    <row r="215" spans="8:9">
      <c r="H215" s="143"/>
      <c r="I215" s="139"/>
    </row>
    <row r="216" spans="8:9">
      <c r="H216" s="143"/>
      <c r="I216" s="139"/>
    </row>
    <row r="217" spans="8:9">
      <c r="H217" s="143"/>
      <c r="I217" s="139"/>
    </row>
    <row r="218" spans="8:9">
      <c r="H218" s="143"/>
      <c r="I218" s="139"/>
    </row>
    <row r="219" spans="8:9">
      <c r="H219" s="143"/>
      <c r="I219" s="139"/>
    </row>
    <row r="220" spans="8:9">
      <c r="H220" s="143"/>
      <c r="I220" s="139"/>
    </row>
    <row r="221" spans="8:9">
      <c r="H221" s="143"/>
      <c r="I221" s="139"/>
    </row>
    <row r="222" spans="8:9">
      <c r="H222" s="143"/>
      <c r="I222" s="139"/>
    </row>
    <row r="223" spans="8:9">
      <c r="H223" s="143"/>
      <c r="I223" s="139"/>
    </row>
    <row r="224" spans="8:9">
      <c r="H224" s="143"/>
      <c r="I224" s="139"/>
    </row>
    <row r="225" spans="8:9">
      <c r="H225" s="143"/>
      <c r="I225" s="139"/>
    </row>
    <row r="226" spans="8:9">
      <c r="H226" s="143"/>
      <c r="I226" s="139"/>
    </row>
    <row r="227" spans="8:9">
      <c r="H227" s="143"/>
      <c r="I227" s="139"/>
    </row>
    <row r="228" spans="8:9">
      <c r="H228" s="143"/>
      <c r="I228" s="139"/>
    </row>
    <row r="229" spans="8:9">
      <c r="H229" s="143"/>
      <c r="I229" s="139"/>
    </row>
    <row r="230" spans="8:9">
      <c r="H230" s="143"/>
      <c r="I230" s="139"/>
    </row>
    <row r="231" spans="8:9">
      <c r="H231" s="143"/>
      <c r="I231" s="139"/>
    </row>
    <row r="232" spans="8:9">
      <c r="H232" s="143"/>
      <c r="I232" s="139"/>
    </row>
    <row r="233" spans="8:9">
      <c r="H233" s="143"/>
      <c r="I233" s="139"/>
    </row>
    <row r="234" spans="8:9">
      <c r="H234" s="143"/>
      <c r="I234" s="139"/>
    </row>
    <row r="235" spans="8:9">
      <c r="H235" s="143"/>
      <c r="I235" s="139"/>
    </row>
    <row r="236" spans="8:9">
      <c r="H236" s="143"/>
      <c r="I236" s="139"/>
    </row>
    <row r="237" spans="8:9">
      <c r="H237" s="143"/>
      <c r="I237" s="139"/>
    </row>
    <row r="238" spans="8:9">
      <c r="H238" s="143"/>
      <c r="I238" s="139"/>
    </row>
    <row r="239" spans="8:9">
      <c r="H239" s="143"/>
      <c r="I239" s="139"/>
    </row>
    <row r="240" spans="8:9">
      <c r="H240" s="143"/>
      <c r="I240" s="139"/>
    </row>
    <row r="241" spans="8:9">
      <c r="H241" s="143"/>
      <c r="I241" s="139"/>
    </row>
    <row r="242" spans="8:9">
      <c r="H242" s="143"/>
      <c r="I242" s="139"/>
    </row>
    <row r="243" spans="8:9">
      <c r="H243" s="143"/>
      <c r="I243" s="139"/>
    </row>
    <row r="244" spans="8:9">
      <c r="H244" s="143"/>
      <c r="I244" s="139"/>
    </row>
    <row r="245" spans="8:9">
      <c r="H245" s="143"/>
      <c r="I245" s="139"/>
    </row>
    <row r="246" spans="8:9">
      <c r="H246" s="143"/>
      <c r="I246" s="139"/>
    </row>
    <row r="247" spans="8:9">
      <c r="H247" s="143"/>
      <c r="I247" s="139"/>
    </row>
    <row r="248" spans="8:9">
      <c r="H248" s="143"/>
      <c r="I248" s="139"/>
    </row>
    <row r="249" spans="8:9">
      <c r="H249" s="143"/>
      <c r="I249" s="139"/>
    </row>
    <row r="250" spans="8:9">
      <c r="H250" s="143"/>
      <c r="I250" s="139"/>
    </row>
    <row r="251" spans="8:9">
      <c r="H251" s="143"/>
      <c r="I251" s="139"/>
    </row>
    <row r="252" spans="8:9">
      <c r="H252" s="143"/>
      <c r="I252" s="139"/>
    </row>
    <row r="253" spans="8:9">
      <c r="H253" s="143"/>
      <c r="I253" s="139"/>
    </row>
    <row r="254" spans="8:9">
      <c r="H254" s="143"/>
      <c r="I254" s="139"/>
    </row>
    <row r="255" spans="8:9">
      <c r="H255" s="143"/>
      <c r="I255" s="139"/>
    </row>
    <row r="256" spans="8:9">
      <c r="H256" s="143"/>
      <c r="I256" s="139"/>
    </row>
    <row r="257" spans="8:9">
      <c r="H257" s="143"/>
      <c r="I257" s="139"/>
    </row>
    <row r="258" spans="8:9">
      <c r="H258" s="143"/>
      <c r="I258" s="139"/>
    </row>
    <row r="259" spans="8:9">
      <c r="H259" s="143"/>
      <c r="I259" s="139"/>
    </row>
    <row r="260" spans="8:9">
      <c r="H260" s="143"/>
      <c r="I260" s="139"/>
    </row>
    <row r="261" spans="8:9">
      <c r="H261" s="143"/>
      <c r="I261" s="139"/>
    </row>
    <row r="262" spans="8:9">
      <c r="H262" s="143"/>
      <c r="I262" s="139"/>
    </row>
    <row r="263" spans="8:9">
      <c r="H263" s="143"/>
      <c r="I263" s="139"/>
    </row>
    <row r="264" spans="8:9">
      <c r="H264" s="143"/>
      <c r="I264" s="139"/>
    </row>
    <row r="265" spans="8:9">
      <c r="H265" s="143"/>
      <c r="I265" s="139"/>
    </row>
    <row r="266" spans="8:9">
      <c r="H266" s="143"/>
      <c r="I266" s="139"/>
    </row>
    <row r="267" spans="8:9">
      <c r="H267" s="143"/>
      <c r="I267" s="139"/>
    </row>
    <row r="268" spans="8:9">
      <c r="H268" s="143"/>
      <c r="I268" s="139"/>
    </row>
    <row r="269" spans="8:9">
      <c r="H269" s="143"/>
      <c r="I269" s="139"/>
    </row>
    <row r="270" spans="8:9">
      <c r="H270" s="143"/>
      <c r="I270" s="139"/>
    </row>
    <row r="271" spans="8:9">
      <c r="H271" s="143"/>
      <c r="I271" s="139"/>
    </row>
    <row r="272" spans="8:9">
      <c r="H272" s="143"/>
      <c r="I272" s="139"/>
    </row>
    <row r="273" spans="8:9">
      <c r="H273" s="143"/>
      <c r="I273" s="139"/>
    </row>
    <row r="274" spans="8:9">
      <c r="H274" s="143"/>
      <c r="I274" s="139"/>
    </row>
    <row r="275" spans="8:9">
      <c r="H275" s="143"/>
      <c r="I275" s="139"/>
    </row>
    <row r="276" spans="8:9">
      <c r="H276" s="143"/>
      <c r="I276" s="139"/>
    </row>
    <row r="277" spans="8:9">
      <c r="H277" s="143"/>
      <c r="I277" s="139"/>
    </row>
    <row r="278" spans="8:9">
      <c r="H278" s="143"/>
      <c r="I278" s="139"/>
    </row>
    <row r="279" spans="8:9">
      <c r="H279" s="143"/>
      <c r="I279" s="139"/>
    </row>
    <row r="280" spans="8:9">
      <c r="H280" s="143"/>
      <c r="I280" s="139"/>
    </row>
    <row r="281" spans="8:9">
      <c r="H281" s="143"/>
      <c r="I281" s="139"/>
    </row>
    <row r="282" spans="8:9">
      <c r="H282" s="143"/>
      <c r="I282" s="139"/>
    </row>
    <row r="283" spans="8:9">
      <c r="H283" s="143"/>
      <c r="I283" s="139"/>
    </row>
    <row r="284" spans="8:9">
      <c r="H284" s="143"/>
      <c r="I284" s="139"/>
    </row>
    <row r="285" spans="8:9">
      <c r="H285" s="143"/>
      <c r="I285" s="139"/>
    </row>
    <row r="286" spans="8:9">
      <c r="H286" s="143"/>
      <c r="I286" s="139"/>
    </row>
    <row r="287" spans="8:9">
      <c r="H287" s="143"/>
      <c r="I287" s="139"/>
    </row>
    <row r="288" spans="8:9">
      <c r="H288" s="143"/>
      <c r="I288" s="139"/>
    </row>
    <row r="289" spans="8:9">
      <c r="H289" s="143"/>
      <c r="I289" s="139"/>
    </row>
    <row r="290" spans="8:9">
      <c r="H290" s="143"/>
      <c r="I290" s="139"/>
    </row>
    <row r="291" spans="8:9">
      <c r="H291" s="143"/>
      <c r="I291" s="139"/>
    </row>
  </sheetData>
  <mergeCells count="2">
    <mergeCell ref="H1:I1"/>
    <mergeCell ref="A3:A5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別紙１（営繕）完全週休２日</vt:lpstr>
      <vt:lpstr>別紙２（営繕）月単位・通期</vt:lpstr>
      <vt:lpstr>リスト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鹿児島県</dc:creator>
  <cp:lastModifiedBy>宮田　智博</cp:lastModifiedBy>
  <cp:lastPrinted>2026-07-21T10:15:20Z</cp:lastPrinted>
  <dcterms:created xsi:type="dcterms:W3CDTF">2018-12-07T04:03:56Z</dcterms:created>
  <dcterms:modified xsi:type="dcterms:W3CDTF">2026-08-13T23:18:00Z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2026-08-13T23:18:00Z</vt:filetime>
  </property>
</Properties>
</file>